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luis.gomez\Desktop\DOCUMENTOS INGRESO MAAE\DOCUMENTOS NUEVO INGRESO\BIENVENIDA MAAE - DOCUMENTOS DE VINCULACION\"/>
    </mc:Choice>
  </mc:AlternateContent>
  <workbookProtection workbookPassword="DF5F" lockStructure="1"/>
  <bookViews>
    <workbookView xWindow="0" yWindow="0" windowWidth="16815" windowHeight="7050" tabRatio="500" activeTab="1"/>
  </bookViews>
  <sheets>
    <sheet name="LLENAR ESTE 1RO." sheetId="1" r:id="rId1"/>
    <sheet name="GP" sheetId="2" r:id="rId2"/>
    <sheet name="Esquema" sheetId="3" r:id="rId3"/>
    <sheet name="Descripcion gp" sheetId="4" r:id="rId4"/>
  </sheets>
  <definedNames>
    <definedName name="_xlnm.Print_Area" localSheetId="1">GP!$A$1:$AH$47</definedName>
    <definedName name="_xlnm.Print_Area" localSheetId="0">'LLENAR ESTE 1RO.'!$A$1:$E$93</definedName>
    <definedName name="Z_1FDD97C7_FF11_4A0B_BA6B_6B11554DEC7C_.wvu.Cols" localSheetId="1" hidden="1">GP!$AL:$IV</definedName>
    <definedName name="Z_1FDD97C7_FF11_4A0B_BA6B_6B11554DEC7C_.wvu.PrintArea" localSheetId="1" hidden="1">GP!$A$1:$AH$47</definedName>
    <definedName name="Z_1FDD97C7_FF11_4A0B_BA6B_6B11554DEC7C_.wvu.PrintArea" localSheetId="0" hidden="1">'LLENAR ESTE 1RO.'!$A$1:$E$93</definedName>
    <definedName name="Z_1FDD97C7_FF11_4A0B_BA6B_6B11554DEC7C_.wvu.Rows" localSheetId="1" hidden="1">GP!$52:$65536</definedName>
  </definedNames>
  <calcPr calcId="162913"/>
  <customWorkbookViews>
    <customWorkbookView name="ingrid dominguez - Vista personalizada" guid="{1FDD97C7-FF11-4A0B-BA6B-6B11554DEC7C}" mergeInterval="0" personalView="1" maximized="1" xWindow="-8" yWindow="-8" windowWidth="1936" windowHeight="1056" tabRatio="500" activeSheetId="1"/>
  </customWorkbookViews>
</workbook>
</file>

<file path=xl/calcChain.xml><?xml version="1.0" encoding="utf-8"?>
<calcChain xmlns="http://schemas.openxmlformats.org/spreadsheetml/2006/main">
  <c r="D15" i="1" l="1"/>
  <c r="Y15" i="2" s="1"/>
  <c r="C18" i="1"/>
  <c r="D18" i="1" s="1"/>
  <c r="C19" i="1"/>
  <c r="C20" i="1"/>
  <c r="D20" i="1" s="1"/>
  <c r="D17" i="1"/>
  <c r="AE8" i="2"/>
  <c r="AF8" i="2"/>
  <c r="AG8" i="2"/>
  <c r="AH8" i="2"/>
  <c r="C12" i="2"/>
  <c r="Q12" i="2"/>
  <c r="Y18" i="2"/>
  <c r="Y19" i="2"/>
  <c r="Y20" i="2"/>
  <c r="Y21" i="2"/>
  <c r="Y22" i="2"/>
  <c r="Y23" i="2"/>
  <c r="D13" i="1"/>
  <c r="D14" i="1"/>
  <c r="D16" i="1"/>
  <c r="D19" i="1"/>
  <c r="D32" i="1"/>
  <c r="D61" i="1"/>
  <c r="C63" i="1"/>
  <c r="D63" i="1" s="1"/>
  <c r="C64" i="1"/>
  <c r="D64" i="1" s="1"/>
  <c r="A33" i="1" l="1"/>
  <c r="B47" i="1"/>
  <c r="E32" i="1"/>
  <c r="Y14" i="2"/>
  <c r="Y16" i="2" s="1"/>
  <c r="Y24" i="2"/>
  <c r="D37" i="1"/>
  <c r="D38" i="1" s="1"/>
  <c r="D39" i="1" s="1"/>
  <c r="D40" i="1" s="1"/>
  <c r="D21" i="1"/>
  <c r="A22" i="1" l="1"/>
  <c r="A47" i="1"/>
  <c r="D47" i="1" s="1"/>
  <c r="D43" i="1" l="1"/>
  <c r="C42" i="1"/>
  <c r="D41" i="1"/>
  <c r="A34" i="1"/>
  <c r="A53" i="1"/>
  <c r="Y25" i="2"/>
  <c r="D42" i="1" l="1"/>
  <c r="D44" i="1" s="1"/>
  <c r="D48" i="1" l="1"/>
  <c r="A55" i="1" s="1"/>
  <c r="A52" i="1"/>
  <c r="D49" i="1" l="1"/>
  <c r="A54" i="1" s="1"/>
</calcChain>
</file>

<file path=xl/comments1.xml><?xml version="1.0" encoding="utf-8"?>
<comments xmlns="http://schemas.openxmlformats.org/spreadsheetml/2006/main">
  <authors>
    <author>financiero20</author>
  </authors>
  <commentList>
    <comment ref="B5" authorId="0" shapeId="0">
      <text>
        <r>
          <rPr>
            <b/>
            <sz val="9"/>
            <color indexed="81"/>
            <rFont val="Tahoma"/>
            <charset val="1"/>
          </rPr>
          <t xml:space="preserve">financiero20:
Colocar el nombre completo del servidor publico
</t>
        </r>
      </text>
    </comment>
    <comment ref="B6" authorId="0" shapeId="0">
      <text>
        <r>
          <rPr>
            <b/>
            <sz val="9"/>
            <color indexed="81"/>
            <rFont val="Tahoma"/>
            <charset val="1"/>
          </rPr>
          <t>financiero20:</t>
        </r>
        <r>
          <rPr>
            <sz val="9"/>
            <color indexed="81"/>
            <rFont val="Tahoma"/>
            <charset val="1"/>
          </rPr>
          <t xml:space="preserve">
Ingrese numero de cedula</t>
        </r>
      </text>
    </comment>
  </commentList>
</comments>
</file>

<file path=xl/comments2.xml><?xml version="1.0" encoding="utf-8"?>
<comments xmlns="http://schemas.openxmlformats.org/spreadsheetml/2006/main">
  <authors>
    <author/>
  </authors>
  <commentList>
    <comment ref="Y14" authorId="0" shapeId="0">
      <text>
        <r>
          <rPr>
            <sz val="9"/>
            <color indexed="81"/>
            <rFont val="Tahoma"/>
            <charset val="1"/>
          </rPr>
          <t>Corresponde a la Remuneración Mensual Unificada, sueldo o salario según corresponda, por el tiempo en la Institución en el período 2022 y sumar a ello la décimo tercera y cuarta remuneración y otros ingresos exentos,  NO descuente el valor del aporte al IESS.</t>
        </r>
      </text>
    </comment>
    <comment ref="Y25" authorId="0" shapeId="0">
      <text>
        <r>
          <rPr>
            <sz val="9"/>
            <color indexed="81"/>
            <rFont val="Tahoma"/>
            <charset val="1"/>
          </rPr>
          <t>El Valor registrado en esta casilla  no podrá ser mayor al que se indica en la Nota 2.</t>
        </r>
      </text>
    </comment>
  </commentList>
</comments>
</file>

<file path=xl/sharedStrings.xml><?xml version="1.0" encoding="utf-8"?>
<sst xmlns="http://schemas.openxmlformats.org/spreadsheetml/2006/main" count="282" uniqueCount="254">
  <si>
    <t xml:space="preserve">DECLARACIÓN DE GASTOS PERSONALES A SER UTILIZADOS POR EL EMPLEADOR EN EL CASO DE INGRESOS EN RELACIÓN DE DEPENDENCIA </t>
  </si>
  <si>
    <t>FORMULARIO SRI-GP</t>
  </si>
  <si>
    <t>EJERCICIO FISCAL</t>
  </si>
  <si>
    <t>CIUDAD Y FECHA DE ENTREGA/RECEPCIÓN</t>
  </si>
  <si>
    <t>CIUDAD</t>
  </si>
  <si>
    <t>AÑO</t>
  </si>
  <si>
    <t>MES</t>
  </si>
  <si>
    <t>DÍA</t>
  </si>
  <si>
    <t>Información / Identificación del empleado contribuyente (a ser llenado por el empleado)</t>
  </si>
  <si>
    <t>CÉDULA O PASAPORTE</t>
  </si>
  <si>
    <t>APELLIDOS Y NOMBRES COMPLETOS</t>
  </si>
  <si>
    <t>USD$</t>
  </si>
  <si>
    <t>(+) TOTAL INGRESOS CON OTROS EMPLEADORES (en caso de haberlos)</t>
  </si>
  <si>
    <t>(=) TOTAL INGRESOS PROYECTADOS</t>
  </si>
  <si>
    <t>GASTOS PROYECTADOS</t>
  </si>
  <si>
    <t>(+) GASTOS DE VIVIENDA</t>
  </si>
  <si>
    <t>(+) GASTOS DE EDUCACIÓN, ARTE Y CULTURA</t>
  </si>
  <si>
    <t>(+) GASTOS DE SALUD</t>
  </si>
  <si>
    <t>(+) GASTOS DE VESTIMENTA</t>
  </si>
  <si>
    <t>(+) GASTOS DE ALIMENTACIÓN</t>
  </si>
  <si>
    <t xml:space="preserve"> Identificación del Agente de Retención (a ser llenado por el empleador)</t>
  </si>
  <si>
    <t xml:space="preserve"> RUC</t>
  </si>
  <si>
    <t xml:space="preserve"> RAZON SOCIAL, DENOMINACIÓN O APELLIDOS Y NOMBRES COMPLETOS</t>
  </si>
  <si>
    <t xml:space="preserve">Firmas </t>
  </si>
  <si>
    <t>EMPLEADOR / AGENTE DE RETENCIÓN</t>
  </si>
  <si>
    <t>EMPLEADO CONTRIBUYENTE</t>
  </si>
  <si>
    <t>FIRMA DEL SERVIDOR</t>
  </si>
  <si>
    <t>(+) GASTOS DE TURISMO</t>
  </si>
  <si>
    <r>
      <t xml:space="preserve">NOTAS: 
</t>
    </r>
    <r>
      <rPr>
        <b/>
        <sz val="8"/>
        <color indexed="10"/>
        <rFont val="Arial"/>
        <family val="2"/>
      </rPr>
      <t xml:space="preserve">1.- </t>
    </r>
    <r>
      <rPr>
        <sz val="8"/>
        <color indexed="10"/>
        <rFont val="Arial"/>
        <family val="2"/>
        <charset val="1"/>
      </rPr>
      <t xml:space="preserve">Cuando un contribuyente trabaje con DOS O MÁS empleadores, presentará este informe al empleador con el que perciba mayores ingresos, el que efectuará la retención considerando los ingresos gravados y deducciones (aportes personales al IESS) con todos los empleadores, sobre la base imponible así obtenida, se aplicará la tarifa contenida en la tabla de Impuesto a la Renta de personas naturales y sucesiones indivisas de la Ley de Régimen Tributario Interno, con lo que se obtendrá la proyección del Impuesto a la Renta causado en el ejercicio económico. Al resultado obtenido se le restará la rebaja por la proyección de gastos personales, según los límites establecidos en la Ley, y se dividirá para 12, para determinar la alícuota mensual a retener por concepto de Impuesto a la Renta.  
Una copia certificada, con la respectiva firma y sello del empleador, será presentada a los demás empleadores para que se abstengan de efectuar retenciones sobre los pagos efectuados por concepto de remuneración del trabajo en relación de dependencia. </t>
    </r>
  </si>
  <si>
    <t>(ver Nota 2)</t>
  </si>
  <si>
    <t xml:space="preserve">Para realizar el cálculo del valor a retener por parte del empleador en lo que respecta el límite de siete canastas básicas familiares, se considerará el valor de la Canasta Familiar Básica al mes de diciembre del ejercicio fiscal anterior del cual corresponden los ingresos sujetos a retención en la fuente. </t>
  </si>
  <si>
    <t>Para la rebaja del cálculo diferenciado, aplicable al Impuesto a la Renta causado, para el Régimen Especial de la Provincia de Galápagos, los valores de (i) siete veces la canasta familiar básica; y, (ii) dos coma trece (2,13) fracciones básicas desgravadas de impuesto a la renta señalados en la Ley, se deberán multiplicar por el Índice de Precios al Consumidor Espacial de Galápagos IPCEG de 1,803.</t>
  </si>
  <si>
    <r>
      <t xml:space="preserve">El valor de la fracción básica desgravada de Impuesto a la Renta para personas naturales y sucesiones indivisas puede ser revisado en la tabla que consta en el siguiente link: </t>
    </r>
    <r>
      <rPr>
        <u/>
        <sz val="8"/>
        <color indexed="10"/>
        <rFont val="Arial"/>
        <family val="2"/>
      </rPr>
      <t>https://www.sri.gob.ec/web/intersri/impuesto-renta#%C2%BFcu%C3%A1l-es</t>
    </r>
    <r>
      <rPr>
        <sz val="8"/>
        <color indexed="10"/>
        <rFont val="Arial"/>
        <family val="2"/>
        <charset val="1"/>
      </rPr>
      <t xml:space="preserve"> </t>
    </r>
  </si>
  <si>
    <t>(+) TOTAL INGRESOS CON ESTE EMPLEADOR (con el empleador que más ingresos perciba)</t>
  </si>
  <si>
    <t>INGRESOS PROYECTADOS (ver Nota 1)</t>
  </si>
  <si>
    <r>
      <rPr>
        <b/>
        <sz val="8"/>
        <color indexed="10"/>
        <rFont val="Arial"/>
        <family val="2"/>
      </rPr>
      <t xml:space="preserve">2.- </t>
    </r>
    <r>
      <rPr>
        <sz val="8"/>
        <color indexed="10"/>
        <rFont val="Arial"/>
        <family val="2"/>
        <charset val="1"/>
      </rPr>
      <t xml:space="preserve">Para efectos de determinar el monto de la rebaja, el empleador deberá considerar que el monto a aplicar varía dependiendo de si los ingresos brutos anuales del trabajador (casilla 105) superan o no el valor de dos coma trece (2,13) fracciones básicas desgravadas de Impuesto a la Renta del ejercicio fiscal sobre el que se va a realizar la proyección. Consecuentemente: </t>
    </r>
  </si>
  <si>
    <t xml:space="preserve">• Si la renta bruta anual (Casilla 105) del trabajador no excede de 2,13 fracciones básicas desgravadas de Impuesto a la Renta, el monto máximo de la rebaja por gastos personales será el que resulte de aplicar la siguiente fórmula: R= L x 20% </t>
  </si>
  <si>
    <t>• Si la renta bruta anual (Casilla 105) del trabajador excede de 2,13 fracciones básicas desgravadas de Impuesto a la Renta, el monto máximo de la rebaja por gastos personales será el que resulte de aplicar la siguiente fórmula: R= L x 10%</t>
  </si>
  <si>
    <t>REBAJA DE IMPUESTO A LA RENTA POR GASTOS PERSONALES PROYECTADOS</t>
  </si>
  <si>
    <t>Donde:
R= rebaja por gastos personales
L= El valor que resulte menor entre los gastos personales proyectados del periodo fiscal anual (casilla 112) y el valor de la canasta básica familiar multiplicado por siete (7).</t>
  </si>
  <si>
    <r>
      <rPr>
        <b/>
        <sz val="8"/>
        <color indexed="10"/>
        <rFont val="Arial"/>
        <family val="2"/>
      </rPr>
      <t>3.-</t>
    </r>
    <r>
      <rPr>
        <sz val="8"/>
        <color indexed="10"/>
        <rFont val="Arial"/>
        <family val="2"/>
        <charset val="1"/>
      </rPr>
      <t xml:space="preserve"> De conformidad con la normativa vigente, el contribuyente, al momento de liquidar su Impuesto a la Renta, deberá considerar el valor de la Canasta Familiar Básica vigente al mes de diciembre del ejercicio fiscal del cual corresponden los ingresos a ser declarados. En caso de que existan valores a ser reliquidados respecto a las retenciones efectuadas por el empleador, el empleado deberá presentar su declaración de impuesto a la renta en el respectivo formulario.</t>
    </r>
  </si>
  <si>
    <t>(=) TOTAL GASTOS PROYECTADOS                                                                    (106 +107 +108 + 109 + 110 + 111)</t>
  </si>
  <si>
    <t>GASTOS PERSONALES</t>
  </si>
  <si>
    <t>VIVIENDA</t>
  </si>
  <si>
    <t>Los intereses de préstamos hipotecarios otorgados por instituciones</t>
  </si>
  <si>
    <t>autorizadas, destinados a la ampliación, remodelación, restauración,</t>
  </si>
  <si>
    <t>adquisición o construcción, de una única vivienda usada para vivienda. En</t>
  </si>
  <si>
    <t>este caso, serán pruebas suficientes los certificados conferidos por la</t>
  </si>
  <si>
    <t>institución que otorgó el crédito; o el débito respectivo reflejado en los</t>
  </si>
  <si>
    <t>estados de cuenta o libretas de ahorro.</t>
  </si>
  <si>
    <t>SERVICIOS BÁSICOS</t>
  </si>
  <si>
    <t>Pagos por concepto de servicios básicos que incluyen agua, gas,</t>
  </si>
  <si>
    <t>electricidad, teléfono convencional y alícuota de condominio de un único</t>
  </si>
  <si>
    <t>inmueble usado para vivienda.</t>
  </si>
  <si>
    <t>PENSIONES ALIMENTICIAS</t>
  </si>
  <si>
    <t>Pensiones alimenticias, debidamente sustentadas en acta de mediación o</t>
  </si>
  <si>
    <t>resolución judicial.</t>
  </si>
  <si>
    <t>OTROS GASTOS</t>
  </si>
  <si>
    <t>Destinados a la adquisición, construcción, remodelación, ampliación, mejora</t>
  </si>
  <si>
    <t>y mantenimiento de un único bien inmueble. En todos los casos señalados</t>
  </si>
  <si>
    <t>en este rubro y en los anteriores, los gastos serán considerados en razón de</t>
  </si>
  <si>
    <t>una sola vivienda.</t>
  </si>
  <si>
    <t>EDUCACIÓN, ARTE Y CULTURA</t>
  </si>
  <si>
    <t>MATRÍCULA Y PENSIÓN</t>
  </si>
  <si>
    <t>Matrícula y pensión en todos los niveles del sistema educativo, inicial,</t>
  </si>
  <si>
    <t>educación general básica, bachillerato y superior, así como la colegiatura,</t>
  </si>
  <si>
    <t>los cursos de actualización, seminarios de formación profesional</t>
  </si>
  <si>
    <t>debidamente aprobados por el Ministerio de Educación o del Trabajo cuando</t>
  </si>
  <si>
    <t>corresponda o por el Consejo Nacional de Educación Superior según el</t>
  </si>
  <si>
    <t>caso.</t>
  </si>
  <si>
    <t>Transporte escolar.</t>
  </si>
  <si>
    <t>Derechos de grado</t>
  </si>
  <si>
    <t>Pago de intereses de créditos educativos otorgados por instituciones</t>
  </si>
  <si>
    <t>debidamente autorizadas.</t>
  </si>
  <si>
    <t>ÚTILES Y TEXTOS ESCOLARES</t>
  </si>
  <si>
    <t>Útiles, textos escolares, equipos de computación, y materiales didácticos</t>
  </si>
  <si>
    <t>utilizados en la educación.</t>
  </si>
  <si>
    <t>Servicios de educación especial para personas con discapacidad, brindados</t>
  </si>
  <si>
    <t>por centros y por profesionales reconocidos por los órganos competentes</t>
  </si>
  <si>
    <t>Servicios prestados por centros de cuidado y/o desarrollo infantil y material</t>
  </si>
  <si>
    <t>didáctico para el desarrollo infantil.</t>
  </si>
  <si>
    <t>ARTES VIVAS Y ESCÉNICAS</t>
  </si>
  <si>
    <t>Danza, teatro, ópera, mimo, artes circenses, magia, performance, títeres y</t>
  </si>
  <si>
    <t>video danza.</t>
  </si>
  <si>
    <t>Dibujo, pintura, escultura, restauración, grabado, cerámica, tatuaje no</t>
  </si>
  <si>
    <t>cosmético, mural, fotografía, video-arte e instalaciones, alfarería, serigrafía,</t>
  </si>
  <si>
    <t>tallado e ilustración.</t>
  </si>
  <si>
    <t>Formación e instrucción en estas áreas, pago por recitales, espectáculos y</t>
  </si>
  <si>
    <t>eventos en vivo vinculados con ellas, así como los pagos por adquisición de</t>
  </si>
  <si>
    <t>libros y revistas.</t>
  </si>
  <si>
    <t>Formación e instrucción en estas áreas, pago por concepto de exhibiciones,</t>
  </si>
  <si>
    <t>espectáculos y eventos audiovisuales y cinematográficos.</t>
  </si>
  <si>
    <t>Formación e instrucción en estas áreas, pago por conciertos, recitales,</t>
  </si>
  <si>
    <t>musicales y otro tipo de eventos y espectáculos musicales en vivo, así como</t>
  </si>
  <si>
    <t>los pagos por adquisición de instrumentos y complementos musicales y</t>
  </si>
  <si>
    <t>accesorios para tales instrumentos.</t>
  </si>
  <si>
    <t>Formación e instrucción en estas áreas, pagos por los consumos de</t>
  </si>
  <si>
    <t>entradas y servicios de los repositorios de memoria (museo, archivo y</t>
  </si>
  <si>
    <t>biblioteca).</t>
  </si>
  <si>
    <t>ARTESANÍAS</t>
  </si>
  <si>
    <t>Adquisición de artesanías elaboradas a mano por artesanos calificados por</t>
  </si>
  <si>
    <t>los organismos competentes</t>
  </si>
  <si>
    <t>SALUD</t>
  </si>
  <si>
    <t>Honorarios de médicos y profesionales de la salud con título profesional</t>
  </si>
  <si>
    <t>avalado por el Consejo Nacional de Educación Superior.</t>
  </si>
  <si>
    <t>SERVICIOS DE SALUD</t>
  </si>
  <si>
    <t>Servicios de salud prestados por clínicas, hospitales, laboratorios y</t>
  </si>
  <si>
    <t>farmacias, autorizados.</t>
  </si>
  <si>
    <t>MEDICINAS Y OTROS</t>
  </si>
  <si>
    <t>Medicamentos, insumos médicos, lentes, órtesis, prótesis y otros accesorios</t>
  </si>
  <si>
    <t>para la salud.</t>
  </si>
  <si>
    <t>Medicina prepagada y prima de seguro médico en contratos individuales y</t>
  </si>
  <si>
    <t>corporativos. En los casos que estos valores correspondan a una póliza</t>
  </si>
  <si>
    <t>corporativa y los mismos sean descontados del rol de pagos del</t>
  </si>
  <si>
    <t>contribuyente, este documento será válido para sustentar el gasto</t>
  </si>
  <si>
    <t>correspondiente.</t>
  </si>
  <si>
    <t>Relacionados para el bienestar físico y mental, así como aquellos destinados</t>
  </si>
  <si>
    <t>a la prevención, recuperación y rehabilitación de la salud.</t>
  </si>
  <si>
    <t>ALIMENTACIÓN</t>
  </si>
  <si>
    <t>ALIMENTOS</t>
  </si>
  <si>
    <t>Compras de alimentos para consumo humano y otros productos naturales o</t>
  </si>
  <si>
    <t>artificiales que el ser humano ingiere para subsistir o para su nutrición.</t>
  </si>
  <si>
    <t>VESTIMENTA</t>
  </si>
  <si>
    <t>PRENDAS DE VESTIR</t>
  </si>
  <si>
    <t>Se considerarán gastos de vestimenta los realizados por cualquier tipo de</t>
  </si>
  <si>
    <t>prenda de vestir.</t>
  </si>
  <si>
    <t>TURISMO</t>
  </si>
  <si>
    <t>ALOJAMIENTO</t>
  </si>
  <si>
    <t>Se considerarán los gastos de alojamiento turístico dentro del territorio</t>
  </si>
  <si>
    <t>ecuatoriano en todas sus modalidades</t>
  </si>
  <si>
    <t>TRANSPORTE</t>
  </si>
  <si>
    <t>Transporte de pasajeros, incluye transporte aéreo, marítimo, fluvial, terrestre</t>
  </si>
  <si>
    <t>y alquiler de vehículos contratados o utilizados para turismo interno dentro</t>
  </si>
  <si>
    <t>de territorio ecuatoriano</t>
  </si>
  <si>
    <t>Se considerarán los servicios gastronómicos en restaurantes, bares y</t>
  </si>
  <si>
    <t>similares, donde se expendan alimentos y/o bebidas no alcohólicas para</t>
  </si>
  <si>
    <t>consumo humano, adquiridos por las personas naturales durante sus</t>
  </si>
  <si>
    <t>actividades turísticas dentro de territorio ecuatoriano.</t>
  </si>
  <si>
    <t>OPERACIÓN TURISTICA</t>
  </si>
  <si>
    <t>Paquetes, tours, y demás servicios turísticos prestados por operadores</t>
  </si>
  <si>
    <t>turísticos dentro de territorio ecuatoriano.</t>
  </si>
  <si>
    <t>INTERMEDIACIÓN TURÍSTICA</t>
  </si>
  <si>
    <t>Agencias de servicios de turismo; organización de eventos, congresos y</t>
  </si>
  <si>
    <t>convenciones, dentro de territorio ecuatoriano</t>
  </si>
  <si>
    <t>PARQUES DE ATRACCIONES</t>
  </si>
  <si>
    <t>Se considerarán parques de atracciones estables dentro de territorio</t>
  </si>
  <si>
    <t>ecuatoriano</t>
  </si>
  <si>
    <t>ARRIENDO</t>
  </si>
  <si>
    <t>Arriendo de un único inmueble usado para vivienda.</t>
  </si>
  <si>
    <t>INTERÉSES PRESTAMO HIPOTECARIO</t>
  </si>
  <si>
    <t>Impuestos prediales de un único bien inmueble usado para vivienda.</t>
  </si>
  <si>
    <t>IMPUESTO PREDIAL</t>
  </si>
  <si>
    <t>EDUCACIÓN PARA PERSONAS CON DISCAPACIDAD</t>
  </si>
  <si>
    <t>CUIDADO Y/O DESARROLLO INFANTIL</t>
  </si>
  <si>
    <t>UNIFORMES</t>
  </si>
  <si>
    <t>Uniformes.</t>
  </si>
  <si>
    <t>ARTES PLÁSTICAS, VISUALES Y APLICADAS</t>
  </si>
  <si>
    <t>ARTES LITERARIAS Y NARRATIVAS</t>
  </si>
  <si>
    <t>ARTES CINEMATOGRÁFICAS Y AUDIOVISUALES</t>
  </si>
  <si>
    <t>ARTES MUSICALES Y SONORAS</t>
  </si>
  <si>
    <t>PROMOCIÓN Y DIFUSIÓN DE LA MEMORIA SOCIAL Y EL PATRIMONIO</t>
  </si>
  <si>
    <t>HONORARIOS PROFESIONALES DE SALUD</t>
  </si>
  <si>
    <t>MEDICINA PREPAGADA Y PRIMA DE SEGURO MEDICO</t>
  </si>
  <si>
    <t>DEDUCIBLE DEL SEGURO</t>
  </si>
  <si>
    <t>El deducible no reembolsado de la liquidación del seguro privado.</t>
  </si>
  <si>
    <t>RESTAURANTES</t>
  </si>
  <si>
    <t>Compra de alimentos en centros de expendio de alimentos preparados.</t>
  </si>
  <si>
    <t>SERVICIO DE ALIMIENTOS Y BEBIDAS</t>
  </si>
  <si>
    <t>MINISTERIO DEL AMBIENTE, AGUA Y TRANSICIÓN ECOLÓGICA</t>
  </si>
  <si>
    <t>QUITO</t>
  </si>
  <si>
    <t>Año 2022</t>
  </si>
  <si>
    <t>Fracción Básica</t>
  </si>
  <si>
    <t>Exceso hasta</t>
  </si>
  <si>
    <t>Impuesto sobre la fracción básica</t>
  </si>
  <si>
    <t>% Impuesto sobre la fracción excedente</t>
  </si>
  <si>
    <t>En adelante</t>
  </si>
  <si>
    <t>FBD</t>
  </si>
  <si>
    <t>Llenar los campos de este color</t>
  </si>
  <si>
    <t>CALCULO DEL IMPUESTO A LA RENTA</t>
  </si>
  <si>
    <t>NOMBRE</t>
  </si>
  <si>
    <t>CEDULA</t>
  </si>
  <si>
    <t>FECHA DE ENTREGA</t>
  </si>
  <si>
    <t>DIA</t>
  </si>
  <si>
    <t>CANT MESES</t>
  </si>
  <si>
    <t>Mensual</t>
  </si>
  <si>
    <t>Anual</t>
  </si>
  <si>
    <t>(-) Gastos de Vivienda</t>
  </si>
  <si>
    <t>(-) Gastos de Educación, arte y cultura</t>
  </si>
  <si>
    <t>(-) Gastos de Salud</t>
  </si>
  <si>
    <t>(-) Gastos de Vestimenta</t>
  </si>
  <si>
    <t>(-) Gastos de Alimentación</t>
  </si>
  <si>
    <t>(-) Gastos de Turismo</t>
  </si>
  <si>
    <t>(=) Total Gastos Proyectados</t>
  </si>
  <si>
    <t>Ingreso Neto</t>
  </si>
  <si>
    <t>Base Imponible</t>
  </si>
  <si>
    <t>(-) Fracción básica</t>
  </si>
  <si>
    <t>Fraccion Excedente</t>
  </si>
  <si>
    <t>Impuesto fracción excedente</t>
  </si>
  <si>
    <t>(+) Impuesto fracción básica</t>
  </si>
  <si>
    <t>Noveno Dígito del RUC o Cédula</t>
  </si>
  <si>
    <t>Fecha máxima de entrega</t>
  </si>
  <si>
    <t>10 de febrero</t>
  </si>
  <si>
    <t>12 de febrero</t>
  </si>
  <si>
    <t>14 de febrero</t>
  </si>
  <si>
    <t>16 de febrero</t>
  </si>
  <si>
    <t>18 de febrero</t>
  </si>
  <si>
    <t>20 de febrero</t>
  </si>
  <si>
    <t>22 de febrero</t>
  </si>
  <si>
    <t>24 de febrero</t>
  </si>
  <si>
    <t>26 de febrero</t>
  </si>
  <si>
    <t>28 de febrero</t>
  </si>
  <si>
    <t>(+) Sueldo</t>
  </si>
  <si>
    <t>(+) Décimo Tercer Sueldo</t>
  </si>
  <si>
    <t>(+) Décimo Cuarto Sueldo</t>
  </si>
  <si>
    <t>(+) Fondo de Reserva</t>
  </si>
  <si>
    <t>(+) Viaticos en comisión servicio &lt;Estimado&gt;</t>
  </si>
  <si>
    <t>(+) Gastos de residencia</t>
  </si>
  <si>
    <t>(=) Ingreso Bruto</t>
  </si>
  <si>
    <t>a) Cálculo del Ingreso Bruto:</t>
  </si>
  <si>
    <t>Se calcularán los ingresos brutos anuales, para lo cual se sumarán todas las remuneraciones, comisiones o bonificaciones, incluidos los décimos y fondos de reserva.</t>
  </si>
  <si>
    <t>Esquema de rebaja de gastos personales es el siguiente:</t>
  </si>
  <si>
    <t>b) Monto máximo de rebaja del Impuesto a la Renta causado por gastos personales:</t>
  </si>
  <si>
    <t>1. Si los ingresos brutos anuales del contribuyente (incluidos los ingresos exentos) no superan 2,13 fracciones básicas desgravadas (Año 2022: USD 24.090,30), aplicará la siguiente fórmula:</t>
  </si>
  <si>
    <t>Rebaja = 20% del valor menor entre los gastos personales o el valor de 7 canastas familiares básicas* (hasta USD 1.007,51).</t>
  </si>
  <si>
    <t>2. Si los ingresos brutos anuales del contribuyente (incluidos los ingresos exentos) superan 2,13 fracciones básicas desgravadas (Año 2022: USD 24.090,30), aplicará la siguiente fórmula:</t>
  </si>
  <si>
    <t>Rebaja = 10% del valor menor entre los gastos personales o el valor de 7 canastas familiares básicas* (hasta USD 503.76).</t>
  </si>
  <si>
    <t>Cuando el trabajador considere que su proyección de gastos personales es diferente a la originalmente presentada, podrá entregar una nueva a su empleador en los meses de julio o agosto del ejercicio fiscal 2022. También podrá hacerlo en cualquier mes del año, en caso de existir un incremento en el sueldo o salario, o cuando los gastos personales proyectados previamente sean superiores a los que efectivamente se estime efectuar.</t>
  </si>
  <si>
    <t>CÁLCULO DEL INGRESO BRUTO</t>
  </si>
  <si>
    <t>CANT</t>
  </si>
  <si>
    <t>MONTO</t>
  </si>
  <si>
    <t>% REBAJA</t>
  </si>
  <si>
    <t>PROYECCIÓN DE GASTOS PERSONALES</t>
  </si>
  <si>
    <t>PORCENTAJE</t>
  </si>
  <si>
    <t>PORCENTAJE DE LA REBAJA EN RELACIÓN A LOS INGRESOS BRUTOS ANUALES
GP=Gastos Personales CBF=Canasta Básica Familiar</t>
  </si>
  <si>
    <t>Ingresos Brutos supera FBD</t>
  </si>
  <si>
    <t>Ingresos Brutos no supera FBD</t>
  </si>
  <si>
    <t>Monto Fracción Básica desgravada 2022</t>
  </si>
  <si>
    <t>CBF 719,65 x 7</t>
  </si>
  <si>
    <t>REBAJA DE GASTOS PERSONALES</t>
  </si>
  <si>
    <t>(-) Aporte Personal 11.45% LOSEP</t>
  </si>
  <si>
    <t>(+) Subrogaciones y Encargos &lt;Estimado&gt;</t>
  </si>
  <si>
    <t>REBAJA</t>
  </si>
  <si>
    <t>CALCULO DE LA BASE IMPONIBLE E IMPUESTO CAUSADO</t>
  </si>
  <si>
    <t>Impuesto a la renta anual causado</t>
  </si>
  <si>
    <t>MONTO MENOR ENTRE GP VS CANASTA</t>
  </si>
  <si>
    <t>IMPUESTO RENTA ANUAL</t>
  </si>
  <si>
    <t>IMPUESTO RENTA MENSUAL</t>
  </si>
  <si>
    <t>REBAJA MÁXIMA</t>
  </si>
  <si>
    <t>La información del anexo de Gastos Personales se entregará de acuerdo al formato previsto por el Servicio de Rentas Internas, el mismo que se encuentra disponible en el Portal de Servicios en Línea. La presentación de gastos personales correspondiente al ejercicio fiscal del año 2022, deberá presentarse en el mes de febrero de 2023, según el siguiente calendario en consideración al noveno dígito de su cédula o RUC:</t>
  </si>
  <si>
    <t>NOTA: DESDE SP4 RMU $ 1,086 SE RECOMIENDA PRESENTE GASTOS PERSONALES</t>
  </si>
  <si>
    <t>(+) Ingresos con Otros empleadores (Sueldos, subr y enc)</t>
  </si>
  <si>
    <t>Ley Orgánica para el Desarrollo Económico y Sostenibilidad Fiscal tras la pandemia COVID 19 publicada en el 3S.R.O. 587 de 29/11/2021</t>
  </si>
  <si>
    <t>0702814542</t>
  </si>
  <si>
    <t>DOMÍNGUEZ VÁSQUEZ INGRID MAGDALENA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</si>
</sst>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 #,##0.00_ ;_ * \-#,##0.00_ ;_ * &quot;-&quot;??_ ;_ @_ "/>
    <numFmt numFmtId="164" formatCode="_(* #,##0.00_);_(* \(#,##0.00\);_(* &quot;-&quot;??_);_(@_)"/>
    <numFmt numFmtId="165" formatCode="_ * #,##0_ ;_ * \-#,##0_ ;_ * &quot;-&quot;??_ ;_ @_ "/>
    <numFmt numFmtId="166" formatCode="#,##0.000"/>
  </numFmts>
  <fonts count="50" x14ac:knownFonts="1">
    <font>
      <sz val="10"/>
      <color rgb="FF000000"/>
      <name val="Calibri"/>
      <family val="2"/>
      <charset val="1"/>
    </font>
    <font>
      <sz val="10"/>
      <name val="Arial"/>
      <family val="2"/>
      <charset val="1"/>
    </font>
    <font>
      <b/>
      <sz val="12"/>
      <name val="Arial"/>
      <family val="2"/>
      <charset val="1"/>
    </font>
    <font>
      <sz val="14"/>
      <name val="Arial"/>
      <family val="2"/>
      <charset val="1"/>
    </font>
    <font>
      <sz val="8"/>
      <color indexed="10"/>
      <name val="Arial"/>
      <family val="2"/>
      <charset val="1"/>
    </font>
    <font>
      <b/>
      <sz val="8"/>
      <color indexed="10"/>
      <name val="Arial"/>
      <family val="2"/>
    </font>
    <font>
      <sz val="8"/>
      <color indexed="10"/>
      <name val="Arial"/>
      <family val="2"/>
    </font>
    <font>
      <u/>
      <sz val="8"/>
      <color indexed="10"/>
      <name val="Arial"/>
      <family val="2"/>
    </font>
    <font>
      <sz val="11"/>
      <name val="Calibri"/>
      <family val="2"/>
    </font>
    <font>
      <sz val="10"/>
      <name val="Arial"/>
    </font>
    <font>
      <sz val="24"/>
      <name val="Arial"/>
      <family val="2"/>
    </font>
    <font>
      <sz val="10"/>
      <name val="Arial"/>
      <family val="2"/>
    </font>
    <font>
      <b/>
      <u/>
      <sz val="10"/>
      <name val="Arial"/>
      <family val="2"/>
    </font>
    <font>
      <b/>
      <sz val="10"/>
      <name val="Arial"/>
      <family val="2"/>
    </font>
    <font>
      <b/>
      <sz val="8"/>
      <name val="Verdana"/>
      <family val="2"/>
    </font>
    <font>
      <sz val="8"/>
      <name val="Verdana"/>
      <family val="2"/>
    </font>
    <font>
      <sz val="9"/>
      <color indexed="81"/>
      <name val="Tahoma"/>
      <charset val="1"/>
    </font>
    <font>
      <b/>
      <sz val="9"/>
      <color indexed="81"/>
      <name val="Tahoma"/>
      <charset val="1"/>
    </font>
    <font>
      <sz val="10"/>
      <color rgb="FF000000"/>
      <name val="Calibri"/>
      <family val="2"/>
      <charset val="1"/>
    </font>
    <font>
      <sz val="10"/>
      <color rgb="FF000080"/>
      <name val="Arial"/>
      <family val="2"/>
      <charset val="1"/>
    </font>
    <font>
      <b/>
      <sz val="12"/>
      <color rgb="FF000080"/>
      <name val="Arial"/>
      <family val="2"/>
      <charset val="1"/>
    </font>
    <font>
      <sz val="6"/>
      <color rgb="FF000080"/>
      <name val="Arial"/>
      <family val="2"/>
      <charset val="1"/>
    </font>
    <font>
      <b/>
      <i/>
      <sz val="12"/>
      <color rgb="FF000080"/>
      <name val="Arial"/>
      <family val="2"/>
      <charset val="1"/>
    </font>
    <font>
      <b/>
      <sz val="8"/>
      <color rgb="FF000080"/>
      <name val="Arial"/>
      <family val="2"/>
      <charset val="1"/>
    </font>
    <font>
      <b/>
      <sz val="10"/>
      <color rgb="FF000080"/>
      <name val="Arial"/>
      <family val="2"/>
      <charset val="1"/>
    </font>
    <font>
      <sz val="10"/>
      <color rgb="FFFFFFFF"/>
      <name val="Arial"/>
      <family val="2"/>
      <charset val="1"/>
    </font>
    <font>
      <b/>
      <sz val="10"/>
      <color rgb="FF000000"/>
      <name val="Calibri"/>
      <family val="2"/>
    </font>
    <font>
      <b/>
      <sz val="12"/>
      <color rgb="FF000000"/>
      <name val="Calibri"/>
      <family val="2"/>
    </font>
    <font>
      <b/>
      <sz val="11"/>
      <color rgb="FF000000"/>
      <name val="Calibri"/>
      <family val="2"/>
    </font>
    <font>
      <sz val="11"/>
      <color rgb="FF000000"/>
      <name val="Calibri"/>
      <family val="2"/>
    </font>
    <font>
      <b/>
      <sz val="10"/>
      <color rgb="FFFF0000"/>
      <name val="Arial"/>
      <family val="2"/>
    </font>
    <font>
      <sz val="8"/>
      <color rgb="FF000080"/>
      <name val="Arial"/>
      <family val="2"/>
      <charset val="1"/>
    </font>
    <font>
      <b/>
      <sz val="14"/>
      <color rgb="FF000080"/>
      <name val="Arial"/>
      <family val="2"/>
      <charset val="1"/>
    </font>
    <font>
      <sz val="14"/>
      <color rgb="FF000080"/>
      <name val="Arial"/>
      <family val="2"/>
      <charset val="1"/>
    </font>
    <font>
      <sz val="8"/>
      <color rgb="FF000080"/>
      <name val="Arial"/>
      <family val="2"/>
    </font>
    <font>
      <b/>
      <sz val="9"/>
      <color rgb="FF000080"/>
      <name val="Arial"/>
      <family val="2"/>
      <charset val="1"/>
    </font>
    <font>
      <b/>
      <sz val="14"/>
      <color theme="0"/>
      <name val="Calibri"/>
      <family val="2"/>
    </font>
    <font>
      <sz val="10"/>
      <color theme="0"/>
      <name val="Arial"/>
      <family val="2"/>
    </font>
    <font>
      <b/>
      <sz val="8"/>
      <color theme="0"/>
      <name val="Arial"/>
      <family val="2"/>
    </font>
    <font>
      <b/>
      <sz val="11"/>
      <color rgb="FFFF0000"/>
      <name val="Arial"/>
      <family val="2"/>
    </font>
    <font>
      <b/>
      <sz val="8"/>
      <color rgb="FFFF0000"/>
      <name val="Arial"/>
      <family val="2"/>
    </font>
    <font>
      <b/>
      <sz val="10"/>
      <color theme="0"/>
      <name val="Arial"/>
      <family val="2"/>
    </font>
    <font>
      <sz val="10"/>
      <color rgb="FF000000"/>
      <name val="Calibri"/>
      <family val="2"/>
    </font>
    <font>
      <b/>
      <sz val="10"/>
      <name val="Calibri"/>
      <family val="2"/>
      <scheme val="minor"/>
    </font>
    <font>
      <b/>
      <sz val="10"/>
      <color theme="0"/>
      <name val="Calibri"/>
      <family val="2"/>
    </font>
    <font>
      <sz val="8"/>
      <color rgb="FF000000"/>
      <name val="Verdana"/>
      <family val="2"/>
    </font>
    <font>
      <sz val="10"/>
      <name val="Calibri"/>
      <family val="2"/>
    </font>
    <font>
      <b/>
      <sz val="12"/>
      <color rgb="FFFF0000"/>
      <name val="Arial"/>
      <family val="2"/>
    </font>
    <font>
      <b/>
      <sz val="14"/>
      <color rgb="FFFF0000"/>
      <name val="Calibri"/>
      <family val="2"/>
    </font>
    <font>
      <b/>
      <sz val="8"/>
      <name val="Arial"/>
      <family val="2"/>
    </font>
  </fonts>
  <fills count="13">
    <fill>
      <patternFill patternType="none"/>
    </fill>
    <fill>
      <patternFill patternType="gray125"/>
    </fill>
    <fill>
      <patternFill patternType="solid">
        <fgColor indexed="31"/>
        <bgColor indexed="22"/>
      </patternFill>
    </fill>
    <fill>
      <patternFill patternType="solid">
        <fgColor rgb="FFCCCCFF"/>
        <bgColor rgb="FFDDDDDD"/>
      </patternFill>
    </fill>
    <fill>
      <patternFill patternType="solid">
        <fgColor rgb="FFFFFFFF"/>
        <bgColor rgb="FFFFFFCC"/>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99"/>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rgb="FFFFFFFF"/>
        <bgColor indexed="64"/>
      </patternFill>
    </fill>
    <fill>
      <patternFill patternType="solid">
        <fgColor theme="9" tint="0.59999389629810485"/>
        <bgColor indexed="64"/>
      </patternFill>
    </fill>
  </fills>
  <borders count="66">
    <border>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8"/>
      </left>
      <right style="thin">
        <color indexed="8"/>
      </right>
      <top style="double">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ck">
        <color rgb="FF000000"/>
      </left>
      <right style="thick">
        <color rgb="FF000000"/>
      </right>
      <top style="thick">
        <color rgb="FF000000"/>
      </top>
      <bottom style="thick">
        <color rgb="FF000000"/>
      </bottom>
      <diagonal/>
    </border>
  </borders>
  <cellStyleXfs count="7">
    <xf numFmtId="0" fontId="0" fillId="0" borderId="0"/>
    <xf numFmtId="164" fontId="18" fillId="0" borderId="0" applyFont="0" applyFill="0" applyBorder="0" applyAlignment="0" applyProtection="0"/>
    <xf numFmtId="43" fontId="9" fillId="0" borderId="0" applyFont="0" applyFill="0" applyBorder="0" applyAlignment="0" applyProtection="0"/>
    <xf numFmtId="0" fontId="9" fillId="0" borderId="0"/>
    <xf numFmtId="0" fontId="11" fillId="0" borderId="0"/>
    <xf numFmtId="9" fontId="18" fillId="0" borderId="0" applyFont="0" applyFill="0" applyBorder="0" applyAlignment="0" applyProtection="0"/>
    <xf numFmtId="0" fontId="1" fillId="0" borderId="0"/>
  </cellStyleXfs>
  <cellXfs count="269">
    <xf numFmtId="0" fontId="0" fillId="0" borderId="0" xfId="0"/>
    <xf numFmtId="0" fontId="26" fillId="5" borderId="0" xfId="0" applyFont="1" applyFill="1"/>
    <xf numFmtId="0" fontId="27" fillId="5" borderId="0" xfId="0" applyFont="1" applyFill="1"/>
    <xf numFmtId="0" fontId="0" fillId="0" borderId="10" xfId="0" applyBorder="1"/>
    <xf numFmtId="0" fontId="0" fillId="0" borderId="10" xfId="0" applyBorder="1" applyAlignment="1">
      <alignment horizontal="center"/>
    </xf>
    <xf numFmtId="0" fontId="0" fillId="0" borderId="14" xfId="0" applyBorder="1"/>
    <xf numFmtId="0" fontId="0" fillId="0" borderId="16" xfId="0" applyBorder="1"/>
    <xf numFmtId="0" fontId="0" fillId="0" borderId="17" xfId="0" applyBorder="1"/>
    <xf numFmtId="0" fontId="27" fillId="5" borderId="18" xfId="0" applyFont="1" applyFill="1" applyBorder="1"/>
    <xf numFmtId="0" fontId="26" fillId="5" borderId="19" xfId="0" applyFont="1" applyFill="1" applyBorder="1"/>
    <xf numFmtId="164" fontId="11" fillId="6" borderId="20" xfId="2" applyNumberFormat="1" applyFont="1" applyFill="1" applyBorder="1" applyProtection="1">
      <protection locked="0"/>
    </xf>
    <xf numFmtId="43" fontId="18" fillId="0" borderId="16" xfId="2" applyFont="1" applyFill="1" applyBorder="1" applyProtection="1">
      <protection locked="0"/>
    </xf>
    <xf numFmtId="43" fontId="18" fillId="0" borderId="10" xfId="2" applyFont="1" applyFill="1" applyBorder="1" applyProtection="1">
      <protection locked="0"/>
    </xf>
    <xf numFmtId="43" fontId="18" fillId="0" borderId="15" xfId="2" applyFont="1" applyFill="1" applyBorder="1" applyProtection="1">
      <protection locked="0"/>
    </xf>
    <xf numFmtId="43" fontId="11" fillId="0" borderId="15" xfId="2" applyFont="1" applyFill="1" applyBorder="1" applyProtection="1">
      <protection locked="0"/>
    </xf>
    <xf numFmtId="0" fontId="13" fillId="0" borderId="10" xfId="3" applyFont="1" applyBorder="1" applyAlignment="1" applyProtection="1">
      <alignment horizontal="center" vertical="center" wrapText="1"/>
      <protection locked="0"/>
    </xf>
    <xf numFmtId="0" fontId="30" fillId="0" borderId="10" xfId="3" applyFont="1" applyBorder="1" applyAlignment="1" applyProtection="1">
      <alignment horizontal="center" vertical="center" wrapText="1"/>
      <protection locked="0"/>
    </xf>
    <xf numFmtId="0" fontId="9" fillId="0" borderId="10" xfId="3" applyBorder="1" applyProtection="1">
      <protection locked="0"/>
    </xf>
    <xf numFmtId="0" fontId="13" fillId="0" borderId="24" xfId="3" applyFont="1" applyBorder="1" applyAlignment="1" applyProtection="1">
      <alignment horizontal="center" vertical="center" wrapText="1"/>
      <protection locked="0"/>
    </xf>
    <xf numFmtId="0" fontId="13" fillId="0" borderId="25" xfId="3" applyFont="1" applyBorder="1" applyAlignment="1" applyProtection="1">
      <alignment horizontal="center" vertical="center" wrapText="1"/>
      <protection locked="0"/>
    </xf>
    <xf numFmtId="0" fontId="13" fillId="6" borderId="0" xfId="3" applyFont="1" applyFill="1" applyBorder="1" applyAlignment="1" applyProtection="1">
      <protection locked="0"/>
    </xf>
    <xf numFmtId="0" fontId="13" fillId="6" borderId="2" xfId="3" applyFont="1" applyFill="1" applyBorder="1" applyAlignment="1" applyProtection="1">
      <protection locked="0"/>
    </xf>
    <xf numFmtId="49" fontId="11" fillId="6" borderId="0" xfId="3" quotePrefix="1" applyNumberFormat="1" applyFont="1" applyFill="1" applyBorder="1" applyAlignment="1" applyProtection="1">
      <alignment horizontal="left"/>
      <protection locked="0"/>
    </xf>
    <xf numFmtId="49" fontId="9" fillId="0" borderId="0" xfId="3" applyNumberFormat="1" applyFill="1" applyBorder="1" applyAlignment="1" applyProtection="1">
      <protection locked="0"/>
    </xf>
    <xf numFmtId="49" fontId="9" fillId="0" borderId="2" xfId="3" applyNumberFormat="1" applyFill="1" applyBorder="1" applyAlignment="1" applyProtection="1">
      <protection locked="0"/>
    </xf>
    <xf numFmtId="0" fontId="10" fillId="6" borderId="0" xfId="3" applyFont="1" applyFill="1" applyProtection="1">
      <protection locked="0"/>
    </xf>
    <xf numFmtId="0" fontId="9" fillId="6" borderId="0" xfId="3" applyFill="1" applyProtection="1">
      <protection locked="0"/>
    </xf>
    <xf numFmtId="0" fontId="11" fillId="0" borderId="0" xfId="3" applyFont="1" applyProtection="1">
      <protection locked="0"/>
    </xf>
    <xf numFmtId="0" fontId="37" fillId="0" borderId="0" xfId="3" applyFont="1" applyBorder="1" applyProtection="1">
      <protection locked="0"/>
    </xf>
    <xf numFmtId="0" fontId="11" fillId="0" borderId="0" xfId="3" applyFont="1" applyBorder="1" applyProtection="1">
      <protection locked="0"/>
    </xf>
    <xf numFmtId="0" fontId="9" fillId="0" borderId="0" xfId="3" applyProtection="1">
      <protection locked="0"/>
    </xf>
    <xf numFmtId="0" fontId="9" fillId="0" borderId="0" xfId="3" applyFill="1" applyProtection="1">
      <protection locked="0"/>
    </xf>
    <xf numFmtId="0" fontId="11" fillId="0" borderId="0" xfId="3" applyFont="1" applyFill="1" applyProtection="1">
      <protection locked="0"/>
    </xf>
    <xf numFmtId="0" fontId="37" fillId="0" borderId="0" xfId="3" applyFont="1" applyFill="1" applyBorder="1" applyProtection="1">
      <protection locked="0"/>
    </xf>
    <xf numFmtId="0" fontId="11" fillId="0" borderId="0" xfId="3" applyFont="1" applyFill="1" applyBorder="1" applyProtection="1">
      <protection locked="0"/>
    </xf>
    <xf numFmtId="0" fontId="12" fillId="0" borderId="1" xfId="3" applyFont="1" applyBorder="1" applyAlignment="1" applyProtection="1">
      <alignment horizontal="center"/>
      <protection locked="0"/>
    </xf>
    <xf numFmtId="0" fontId="12" fillId="0" borderId="0" xfId="3" applyFont="1" applyBorder="1" applyAlignment="1" applyProtection="1">
      <alignment horizontal="center"/>
      <protection locked="0"/>
    </xf>
    <xf numFmtId="0" fontId="12" fillId="0" borderId="2" xfId="3" applyFont="1" applyBorder="1" applyAlignment="1" applyProtection="1">
      <alignment horizontal="center"/>
      <protection locked="0"/>
    </xf>
    <xf numFmtId="0" fontId="13" fillId="0" borderId="1" xfId="3" applyFont="1" applyFill="1" applyBorder="1" applyAlignment="1" applyProtection="1">
      <protection locked="0"/>
    </xf>
    <xf numFmtId="0" fontId="11" fillId="0" borderId="0" xfId="3" quotePrefix="1" applyFont="1" applyAlignment="1" applyProtection="1">
      <protection locked="0"/>
    </xf>
    <xf numFmtId="49" fontId="13" fillId="0" borderId="1" xfId="3" applyNumberFormat="1" applyFont="1" applyFill="1" applyBorder="1" applyAlignment="1" applyProtection="1">
      <protection locked="0"/>
    </xf>
    <xf numFmtId="0" fontId="37" fillId="9" borderId="0" xfId="3" applyFont="1" applyFill="1" applyBorder="1" applyProtection="1">
      <protection locked="0"/>
    </xf>
    <xf numFmtId="0" fontId="11" fillId="9" borderId="0" xfId="3" applyFont="1" applyFill="1" applyBorder="1" applyProtection="1">
      <protection locked="0"/>
    </xf>
    <xf numFmtId="0" fontId="9" fillId="9" borderId="0" xfId="3" applyFill="1" applyProtection="1">
      <protection locked="0"/>
    </xf>
    <xf numFmtId="49" fontId="11" fillId="0" borderId="0" xfId="3" applyNumberFormat="1" applyFont="1" applyFill="1" applyBorder="1" applyAlignment="1" applyProtection="1">
      <alignment horizontal="right"/>
      <protection locked="0"/>
    </xf>
    <xf numFmtId="0" fontId="38" fillId="9" borderId="0" xfId="4" applyFont="1" applyFill="1" applyBorder="1" applyAlignment="1" applyProtection="1">
      <alignment horizontal="center" vertical="center" wrapText="1"/>
      <protection locked="0"/>
    </xf>
    <xf numFmtId="0" fontId="37" fillId="9" borderId="0" xfId="4" applyFont="1" applyFill="1" applyBorder="1" applyAlignment="1" applyProtection="1">
      <alignment horizontal="center" vertical="center" wrapText="1"/>
      <protection locked="0"/>
    </xf>
    <xf numFmtId="0" fontId="11" fillId="9" borderId="0" xfId="4" applyFont="1" applyFill="1" applyBorder="1" applyAlignment="1" applyProtection="1">
      <alignment horizontal="center" vertical="center" wrapText="1"/>
      <protection locked="0"/>
    </xf>
    <xf numFmtId="0" fontId="13" fillId="0" borderId="0" xfId="3" applyFont="1" applyBorder="1" applyAlignment="1" applyProtection="1">
      <alignment horizontal="center" vertical="center" wrapText="1"/>
      <protection locked="0"/>
    </xf>
    <xf numFmtId="0" fontId="11" fillId="0" borderId="1" xfId="3" quotePrefix="1" applyNumberFormat="1" applyFont="1" applyBorder="1" applyAlignment="1" applyProtection="1">
      <alignment vertical="top"/>
      <protection locked="0"/>
    </xf>
    <xf numFmtId="0" fontId="37" fillId="9" borderId="0" xfId="3" applyFont="1" applyFill="1" applyProtection="1">
      <protection locked="0"/>
    </xf>
    <xf numFmtId="0" fontId="9" fillId="0" borderId="44" xfId="3" applyBorder="1" applyProtection="1">
      <protection locked="0"/>
    </xf>
    <xf numFmtId="0" fontId="13" fillId="0" borderId="10" xfId="3" applyFont="1" applyBorder="1" applyAlignment="1" applyProtection="1">
      <alignment horizontal="center"/>
      <protection locked="0"/>
    </xf>
    <xf numFmtId="0" fontId="13" fillId="0" borderId="20" xfId="3" applyFont="1" applyBorder="1" applyAlignment="1" applyProtection="1">
      <alignment horizontal="center"/>
      <protection locked="0"/>
    </xf>
    <xf numFmtId="0" fontId="13" fillId="0" borderId="0" xfId="3" applyFont="1" applyFill="1" applyBorder="1" applyAlignment="1" applyProtection="1">
      <alignment horizontal="center"/>
      <protection locked="0"/>
    </xf>
    <xf numFmtId="43" fontId="11" fillId="0" borderId="0" xfId="2" applyFont="1" applyFill="1" applyBorder="1" applyProtection="1">
      <protection locked="0"/>
    </xf>
    <xf numFmtId="164" fontId="13" fillId="0" borderId="0" xfId="3" applyNumberFormat="1" applyFont="1" applyFill="1" applyBorder="1" applyProtection="1">
      <protection locked="0"/>
    </xf>
    <xf numFmtId="0" fontId="11" fillId="0" borderId="27" xfId="3" applyFont="1" applyBorder="1" applyAlignment="1" applyProtection="1">
      <protection locked="0"/>
    </xf>
    <xf numFmtId="4" fontId="11" fillId="0" borderId="0" xfId="3" applyNumberFormat="1" applyFont="1" applyBorder="1" applyProtection="1">
      <protection locked="0"/>
    </xf>
    <xf numFmtId="0" fontId="11" fillId="0" borderId="0" xfId="3" applyFont="1" applyAlignment="1" applyProtection="1">
      <protection locked="0"/>
    </xf>
    <xf numFmtId="0" fontId="13" fillId="0" borderId="10" xfId="3" applyFont="1" applyBorder="1" applyAlignment="1" applyProtection="1">
      <protection locked="0"/>
    </xf>
    <xf numFmtId="43" fontId="11" fillId="0" borderId="0" xfId="2" applyFont="1" applyBorder="1" applyProtection="1">
      <protection locked="0"/>
    </xf>
    <xf numFmtId="164" fontId="11" fillId="0" borderId="0" xfId="3" applyNumberFormat="1" applyFont="1" applyBorder="1" applyProtection="1">
      <protection locked="0"/>
    </xf>
    <xf numFmtId="0" fontId="13" fillId="0" borderId="0" xfId="3" applyFont="1" applyBorder="1" applyAlignment="1" applyProtection="1">
      <protection locked="0"/>
    </xf>
    <xf numFmtId="164" fontId="18" fillId="0" borderId="0" xfId="2" applyNumberFormat="1" applyFont="1" applyBorder="1" applyProtection="1">
      <protection locked="0"/>
    </xf>
    <xf numFmtId="164" fontId="13" fillId="0" borderId="0" xfId="2" applyNumberFormat="1" applyFont="1" applyBorder="1" applyProtection="1">
      <protection locked="0"/>
    </xf>
    <xf numFmtId="0" fontId="11" fillId="0" borderId="0" xfId="3" quotePrefix="1" applyFont="1" applyProtection="1">
      <protection locked="0"/>
    </xf>
    <xf numFmtId="166" fontId="11" fillId="0" borderId="0" xfId="3" applyNumberFormat="1" applyFont="1" applyFill="1" applyProtection="1">
      <protection locked="0"/>
    </xf>
    <xf numFmtId="4" fontId="11" fillId="0" borderId="0" xfId="3" applyNumberFormat="1" applyFont="1" applyFill="1" applyBorder="1" applyProtection="1">
      <protection locked="0"/>
    </xf>
    <xf numFmtId="0" fontId="11" fillId="0" borderId="18" xfId="3" applyFont="1" applyBorder="1" applyAlignment="1" applyProtection="1">
      <protection locked="0"/>
    </xf>
    <xf numFmtId="164" fontId="11" fillId="0" borderId="10" xfId="2" applyNumberFormat="1" applyFont="1" applyFill="1" applyBorder="1" applyProtection="1">
      <protection locked="0"/>
    </xf>
    <xf numFmtId="2" fontId="11" fillId="0" borderId="0" xfId="3" applyNumberFormat="1" applyFont="1" applyFill="1" applyBorder="1" applyProtection="1">
      <protection locked="0"/>
    </xf>
    <xf numFmtId="3" fontId="11" fillId="0" borderId="0" xfId="3" applyNumberFormat="1" applyFont="1" applyFill="1" applyBorder="1" applyProtection="1">
      <protection locked="0"/>
    </xf>
    <xf numFmtId="43" fontId="13" fillId="0" borderId="0" xfId="2" applyFont="1" applyFill="1" applyBorder="1" applyProtection="1">
      <protection locked="0"/>
    </xf>
    <xf numFmtId="0" fontId="37" fillId="0" borderId="0" xfId="3" applyFont="1" applyFill="1" applyProtection="1">
      <protection locked="0"/>
    </xf>
    <xf numFmtId="0" fontId="13" fillId="0" borderId="60" xfId="3" applyFont="1" applyBorder="1" applyAlignment="1" applyProtection="1">
      <alignment vertical="center"/>
      <protection locked="0"/>
    </xf>
    <xf numFmtId="0" fontId="13" fillId="0" borderId="40" xfId="3" applyFont="1" applyBorder="1" applyAlignment="1" applyProtection="1">
      <alignment vertical="center"/>
      <protection locked="0"/>
    </xf>
    <xf numFmtId="164" fontId="18" fillId="0" borderId="15" xfId="2" applyNumberFormat="1" applyFont="1" applyFill="1" applyBorder="1" applyAlignment="1" applyProtection="1">
      <alignment vertical="center"/>
      <protection locked="0"/>
    </xf>
    <xf numFmtId="0" fontId="40" fillId="0" borderId="0" xfId="3" applyFont="1" applyAlignment="1" applyProtection="1">
      <alignment vertical="center"/>
      <protection locked="0"/>
    </xf>
    <xf numFmtId="0" fontId="9" fillId="0" borderId="0" xfId="3" applyAlignment="1" applyProtection="1">
      <alignment vertical="center"/>
      <protection locked="0"/>
    </xf>
    <xf numFmtId="0" fontId="11" fillId="0" borderId="0" xfId="3" applyFont="1" applyBorder="1" applyAlignment="1" applyProtection="1">
      <alignment vertical="center"/>
      <protection locked="0"/>
    </xf>
    <xf numFmtId="0" fontId="13" fillId="0" borderId="0" xfId="3" applyFont="1" applyBorder="1" applyAlignment="1" applyProtection="1">
      <alignment vertical="center"/>
      <protection locked="0"/>
    </xf>
    <xf numFmtId="164" fontId="18" fillId="0" borderId="0" xfId="2" applyNumberFormat="1" applyFont="1" applyFill="1" applyBorder="1" applyAlignment="1" applyProtection="1">
      <alignment vertical="center"/>
      <protection locked="0"/>
    </xf>
    <xf numFmtId="0" fontId="13" fillId="0" borderId="57" xfId="3" applyFont="1" applyBorder="1" applyAlignment="1" applyProtection="1">
      <protection locked="0"/>
    </xf>
    <xf numFmtId="0" fontId="9" fillId="0" borderId="56" xfId="3" applyBorder="1" applyAlignment="1" applyProtection="1">
      <protection locked="0"/>
    </xf>
    <xf numFmtId="0" fontId="41" fillId="9" borderId="0" xfId="3" applyFont="1" applyFill="1" applyProtection="1">
      <protection locked="0"/>
    </xf>
    <xf numFmtId="0" fontId="9" fillId="0" borderId="18" xfId="3" applyBorder="1" applyAlignment="1" applyProtection="1">
      <protection locked="0"/>
    </xf>
    <xf numFmtId="0" fontId="13" fillId="0" borderId="27" xfId="3" applyFont="1" applyBorder="1" applyAlignment="1" applyProtection="1">
      <protection locked="0"/>
    </xf>
    <xf numFmtId="0" fontId="13" fillId="0" borderId="18" xfId="3" applyFont="1" applyBorder="1" applyAlignment="1" applyProtection="1">
      <protection locked="0"/>
    </xf>
    <xf numFmtId="0" fontId="11" fillId="0" borderId="1" xfId="3" applyFont="1" applyFill="1" applyBorder="1" applyAlignment="1" applyProtection="1">
      <alignment horizontal="center" wrapText="1"/>
      <protection locked="0"/>
    </xf>
    <xf numFmtId="0" fontId="37" fillId="0" borderId="0" xfId="3" applyFont="1" applyFill="1" applyBorder="1" applyAlignment="1" applyProtection="1">
      <alignment horizontal="center" wrapText="1"/>
      <protection locked="0"/>
    </xf>
    <xf numFmtId="0" fontId="11" fillId="0" borderId="0" xfId="3" applyFont="1" applyFill="1" applyBorder="1" applyAlignment="1" applyProtection="1">
      <alignment horizontal="center" wrapText="1"/>
      <protection locked="0"/>
    </xf>
    <xf numFmtId="0" fontId="9" fillId="0" borderId="27" xfId="3" applyBorder="1" applyAlignment="1" applyProtection="1">
      <protection locked="0"/>
    </xf>
    <xf numFmtId="0" fontId="11" fillId="0" borderId="60" xfId="3" applyFont="1" applyBorder="1" applyAlignment="1" applyProtection="1">
      <protection locked="0"/>
    </xf>
    <xf numFmtId="0" fontId="13" fillId="0" borderId="40" xfId="3" applyFont="1" applyBorder="1" applyAlignment="1" applyProtection="1">
      <protection locked="0"/>
    </xf>
    <xf numFmtId="0" fontId="9" fillId="0" borderId="57" xfId="3" applyFill="1" applyBorder="1" applyAlignment="1" applyProtection="1">
      <protection locked="0"/>
    </xf>
    <xf numFmtId="0" fontId="9" fillId="0" borderId="56" xfId="3" applyFill="1" applyBorder="1" applyAlignment="1" applyProtection="1">
      <protection locked="0"/>
    </xf>
    <xf numFmtId="0" fontId="9" fillId="0" borderId="60" xfId="3" applyFill="1" applyBorder="1" applyAlignment="1" applyProtection="1">
      <protection locked="0"/>
    </xf>
    <xf numFmtId="0" fontId="9" fillId="0" borderId="40" xfId="3" applyFill="1" applyBorder="1" applyAlignment="1" applyProtection="1">
      <protection locked="0"/>
    </xf>
    <xf numFmtId="0" fontId="13" fillId="0" borderId="56" xfId="3" applyFont="1" applyBorder="1" applyAlignment="1" applyProtection="1">
      <protection locked="0"/>
    </xf>
    <xf numFmtId="0" fontId="11" fillId="0" borderId="0" xfId="3" quotePrefix="1" applyFont="1" applyBorder="1" applyProtection="1">
      <protection locked="0"/>
    </xf>
    <xf numFmtId="4" fontId="13" fillId="0" borderId="0" xfId="3" applyNumberFormat="1" applyFont="1" applyBorder="1" applyAlignment="1" applyProtection="1">
      <alignment horizontal="center" vertical="center" wrapText="1"/>
      <protection locked="0"/>
    </xf>
    <xf numFmtId="43" fontId="39" fillId="0" borderId="0" xfId="3" applyNumberFormat="1" applyFont="1" applyBorder="1" applyAlignment="1" applyProtection="1">
      <alignment horizontal="center" vertical="center" wrapText="1"/>
      <protection locked="0"/>
    </xf>
    <xf numFmtId="164" fontId="26" fillId="0" borderId="10" xfId="2" applyNumberFormat="1" applyFont="1" applyBorder="1" applyAlignment="1" applyProtection="1">
      <alignment horizontal="center" wrapText="1"/>
      <protection locked="0"/>
    </xf>
    <xf numFmtId="164" fontId="13" fillId="0" borderId="10" xfId="2" applyNumberFormat="1" applyFont="1" applyBorder="1" applyAlignment="1" applyProtection="1">
      <alignment horizontal="center" wrapText="1"/>
      <protection locked="0"/>
    </xf>
    <xf numFmtId="0" fontId="44" fillId="2" borderId="61" xfId="0" applyFont="1" applyFill="1" applyBorder="1" applyAlignment="1" applyProtection="1">
      <alignment horizontal="center" vertical="center" wrapText="1"/>
      <protection locked="0"/>
    </xf>
    <xf numFmtId="9" fontId="13" fillId="0" borderId="0" xfId="3" applyNumberFormat="1" applyFont="1" applyFill="1" applyAlignment="1" applyProtection="1">
      <alignment horizontal="center"/>
      <protection locked="0"/>
    </xf>
    <xf numFmtId="164" fontId="13" fillId="0" borderId="0" xfId="3" applyNumberFormat="1" applyFont="1" applyFill="1" applyAlignment="1" applyProtection="1">
      <alignment horizontal="center"/>
      <protection locked="0"/>
    </xf>
    <xf numFmtId="0" fontId="13" fillId="0" borderId="0" xfId="3" applyFont="1" applyFill="1" applyAlignment="1" applyProtection="1">
      <alignment horizontal="center"/>
      <protection locked="0"/>
    </xf>
    <xf numFmtId="0" fontId="45" fillId="11" borderId="0" xfId="3" applyFont="1" applyFill="1" applyAlignment="1" applyProtection="1">
      <alignment horizontal="center" wrapText="1"/>
      <protection locked="0"/>
    </xf>
    <xf numFmtId="0" fontId="14" fillId="0" borderId="65" xfId="3" applyFont="1" applyBorder="1" applyAlignment="1" applyProtection="1">
      <alignment horizontal="center" wrapText="1"/>
      <protection locked="0"/>
    </xf>
    <xf numFmtId="0" fontId="15" fillId="0" borderId="65" xfId="3" applyFont="1" applyBorder="1" applyAlignment="1" applyProtection="1">
      <alignment horizontal="center" wrapText="1"/>
      <protection locked="0"/>
    </xf>
    <xf numFmtId="0" fontId="45" fillId="0" borderId="0" xfId="3" applyFont="1" applyAlignment="1" applyProtection="1">
      <alignment horizontal="justify" wrapText="1"/>
      <protection locked="0"/>
    </xf>
    <xf numFmtId="0" fontId="37" fillId="0" borderId="0" xfId="3" applyFont="1" applyProtection="1">
      <protection locked="0"/>
    </xf>
    <xf numFmtId="4" fontId="11" fillId="6" borderId="10" xfId="2" applyNumberFormat="1" applyFont="1" applyFill="1" applyBorder="1" applyProtection="1">
      <protection locked="0"/>
    </xf>
    <xf numFmtId="4" fontId="18" fillId="0" borderId="10" xfId="2" applyNumberFormat="1" applyFont="1" applyBorder="1" applyProtection="1">
      <protection locked="0"/>
    </xf>
    <xf numFmtId="0" fontId="13" fillId="6" borderId="10" xfId="4" applyFont="1" applyFill="1" applyBorder="1" applyAlignment="1" applyProtection="1">
      <alignment horizontal="center" vertical="center" wrapText="1"/>
      <protection locked="0"/>
    </xf>
    <xf numFmtId="165" fontId="11" fillId="6" borderId="10" xfId="2" applyNumberFormat="1" applyFont="1" applyFill="1" applyBorder="1" applyAlignment="1" applyProtection="1">
      <alignment horizontal="right"/>
      <protection locked="0"/>
    </xf>
    <xf numFmtId="165" fontId="11" fillId="6" borderId="18" xfId="2" applyNumberFormat="1" applyFont="1" applyFill="1" applyBorder="1" applyAlignment="1" applyProtection="1">
      <alignment horizontal="right"/>
      <protection locked="0"/>
    </xf>
    <xf numFmtId="164" fontId="18" fillId="0" borderId="20" xfId="2" applyNumberFormat="1" applyFont="1" applyBorder="1" applyProtection="1"/>
    <xf numFmtId="164" fontId="13" fillId="0" borderId="10" xfId="2" applyNumberFormat="1" applyFont="1" applyBorder="1" applyProtection="1"/>
    <xf numFmtId="4" fontId="11" fillId="9" borderId="10" xfId="2" applyNumberFormat="1" applyFont="1" applyFill="1" applyBorder="1" applyProtection="1"/>
    <xf numFmtId="0" fontId="13" fillId="12" borderId="24" xfId="3" applyFont="1" applyFill="1" applyBorder="1" applyAlignment="1" applyProtection="1">
      <alignment vertical="center"/>
      <protection locked="0"/>
    </xf>
    <xf numFmtId="0" fontId="13" fillId="12" borderId="25" xfId="3" applyFont="1" applyFill="1" applyBorder="1" applyAlignment="1" applyProtection="1">
      <alignment vertical="center"/>
      <protection locked="0"/>
    </xf>
    <xf numFmtId="0" fontId="13" fillId="12" borderId="26" xfId="3" applyFont="1" applyFill="1" applyBorder="1" applyAlignment="1" applyProtection="1">
      <alignment vertical="center"/>
      <protection locked="0"/>
    </xf>
    <xf numFmtId="0" fontId="19" fillId="0" borderId="0" xfId="6" applyFont="1" applyProtection="1">
      <protection locked="0"/>
    </xf>
    <xf numFmtId="0" fontId="20" fillId="3" borderId="1" xfId="6" applyFont="1" applyFill="1" applyBorder="1" applyAlignment="1" applyProtection="1">
      <alignment horizontal="center" vertical="center"/>
      <protection locked="0"/>
    </xf>
    <xf numFmtId="0" fontId="20" fillId="3" borderId="0" xfId="6" applyFont="1" applyFill="1" applyBorder="1" applyAlignment="1" applyProtection="1">
      <alignment horizontal="center" vertical="center"/>
      <protection locked="0"/>
    </xf>
    <xf numFmtId="0" fontId="20" fillId="3" borderId="2" xfId="6" applyFont="1" applyFill="1" applyBorder="1" applyAlignment="1" applyProtection="1">
      <alignment horizontal="center" vertical="center"/>
      <protection locked="0"/>
    </xf>
    <xf numFmtId="0" fontId="21" fillId="0" borderId="0" xfId="6" applyFont="1" applyProtection="1">
      <protection locked="0"/>
    </xf>
    <xf numFmtId="0" fontId="19" fillId="0" borderId="0" xfId="6" applyFont="1" applyBorder="1" applyProtection="1">
      <protection locked="0"/>
    </xf>
    <xf numFmtId="0" fontId="22" fillId="4" borderId="0" xfId="6" applyFont="1" applyFill="1" applyBorder="1" applyAlignment="1" applyProtection="1">
      <alignment horizontal="center" vertical="center"/>
      <protection locked="0"/>
    </xf>
    <xf numFmtId="0" fontId="19" fillId="0" borderId="2" xfId="6" applyFont="1" applyBorder="1" applyProtection="1">
      <protection locked="0"/>
    </xf>
    <xf numFmtId="0" fontId="20" fillId="0" borderId="1" xfId="6" applyFont="1" applyBorder="1" applyAlignment="1" applyProtection="1">
      <alignment horizontal="center" vertical="center" wrapText="1"/>
      <protection locked="0"/>
    </xf>
    <xf numFmtId="0" fontId="20" fillId="0" borderId="0" xfId="6" applyFont="1" applyBorder="1" applyAlignment="1" applyProtection="1">
      <alignment horizontal="center" vertical="center" wrapText="1"/>
      <protection locked="0"/>
    </xf>
    <xf numFmtId="0" fontId="23" fillId="3" borderId="3" xfId="6" applyFont="1" applyFill="1" applyBorder="1" applyAlignment="1" applyProtection="1">
      <alignment horizontal="center" vertical="center" wrapText="1"/>
      <protection locked="0"/>
    </xf>
    <xf numFmtId="0" fontId="23" fillId="3" borderId="4" xfId="6" applyFont="1" applyFill="1" applyBorder="1" applyAlignment="1" applyProtection="1">
      <alignment horizontal="center" vertical="center" wrapText="1"/>
      <protection locked="0"/>
    </xf>
    <xf numFmtId="0" fontId="19" fillId="0" borderId="5" xfId="6" applyFont="1" applyBorder="1" applyProtection="1">
      <protection locked="0"/>
    </xf>
    <xf numFmtId="0" fontId="1" fillId="0" borderId="0" xfId="6" applyProtection="1">
      <protection locked="0"/>
    </xf>
    <xf numFmtId="0" fontId="23" fillId="3" borderId="10" xfId="6" applyFont="1" applyFill="1" applyBorder="1" applyAlignment="1" applyProtection="1">
      <alignment horizontal="center" vertical="center" wrapText="1"/>
      <protection locked="0"/>
    </xf>
    <xf numFmtId="0" fontId="25" fillId="0" borderId="0" xfId="6" applyFont="1" applyProtection="1">
      <protection locked="0"/>
    </xf>
    <xf numFmtId="0" fontId="23" fillId="3" borderId="14" xfId="6" applyFont="1" applyFill="1" applyBorder="1" applyAlignment="1" applyProtection="1">
      <alignment horizontal="center" vertical="center" wrapText="1"/>
      <protection locked="0"/>
    </xf>
    <xf numFmtId="0" fontId="23" fillId="3" borderId="15" xfId="6" applyFont="1" applyFill="1" applyBorder="1" applyAlignment="1" applyProtection="1">
      <alignment horizontal="center" vertical="center" wrapText="1"/>
      <protection locked="0"/>
    </xf>
    <xf numFmtId="0" fontId="24" fillId="0" borderId="11" xfId="6" applyFont="1" applyBorder="1" applyAlignment="1" applyProtection="1">
      <alignment horizontal="center" vertical="center"/>
      <protection locked="0"/>
    </xf>
    <xf numFmtId="0" fontId="24" fillId="0" borderId="12" xfId="6" applyFont="1" applyBorder="1" applyAlignment="1" applyProtection="1">
      <alignment horizontal="center" vertical="center"/>
      <protection locked="0"/>
    </xf>
    <xf numFmtId="0" fontId="24" fillId="4" borderId="12" xfId="6" applyFont="1" applyFill="1" applyBorder="1" applyAlignment="1" applyProtection="1">
      <alignment horizontal="center" vertical="center"/>
      <protection locked="0"/>
    </xf>
    <xf numFmtId="0" fontId="24" fillId="0" borderId="13" xfId="6" applyFont="1" applyBorder="1" applyAlignment="1" applyProtection="1">
      <alignment horizontal="center" vertical="center"/>
      <protection locked="0"/>
    </xf>
    <xf numFmtId="0" fontId="24" fillId="0" borderId="6" xfId="6" applyFont="1" applyBorder="1" applyAlignment="1" applyProtection="1">
      <alignment horizontal="center" vertical="center" wrapText="1"/>
    </xf>
    <xf numFmtId="0" fontId="24" fillId="0" borderId="7" xfId="6" applyFont="1" applyBorder="1" applyAlignment="1" applyProtection="1">
      <alignment horizontal="center" vertical="center" wrapText="1"/>
    </xf>
    <xf numFmtId="0" fontId="24" fillId="0" borderId="8" xfId="6" applyFont="1" applyBorder="1" applyAlignment="1" applyProtection="1">
      <alignment horizontal="center" vertical="center" wrapText="1"/>
    </xf>
    <xf numFmtId="0" fontId="24" fillId="0" borderId="9" xfId="6" applyFont="1" applyBorder="1" applyAlignment="1" applyProtection="1">
      <alignment horizontal="center" vertical="center" wrapText="1"/>
    </xf>
    <xf numFmtId="4" fontId="46" fillId="0" borderId="0" xfId="1" applyNumberFormat="1" applyFont="1" applyFill="1" applyBorder="1" applyAlignment="1" applyProtection="1">
      <alignment horizontal="center" vertical="center" wrapText="1"/>
      <protection locked="0"/>
    </xf>
    <xf numFmtId="0" fontId="27" fillId="0" borderId="0" xfId="0" applyFont="1" applyAlignment="1" applyProtection="1">
      <alignment wrapText="1"/>
      <protection locked="0"/>
    </xf>
    <xf numFmtId="0" fontId="0" fillId="0" borderId="0" xfId="0" applyProtection="1">
      <protection locked="0"/>
    </xf>
    <xf numFmtId="0" fontId="28" fillId="0" borderId="0" xfId="0" applyFont="1" applyAlignment="1" applyProtection="1">
      <alignment wrapText="1"/>
      <protection locked="0"/>
    </xf>
    <xf numFmtId="0" fontId="29" fillId="0" borderId="0" xfId="0" applyFont="1" applyAlignment="1" applyProtection="1">
      <alignment wrapText="1"/>
      <protection locked="0"/>
    </xf>
    <xf numFmtId="3" fontId="11" fillId="0" borderId="1" xfId="3" quotePrefix="1" applyNumberFormat="1" applyFont="1" applyFill="1" applyBorder="1" applyAlignment="1" applyProtection="1">
      <alignment horizontal="center" wrapText="1"/>
      <protection locked="0"/>
    </xf>
    <xf numFmtId="0" fontId="42" fillId="0" borderId="0" xfId="0" applyFont="1" applyAlignment="1" applyProtection="1">
      <alignment horizontal="center" vertical="center" wrapText="1"/>
      <protection locked="0"/>
    </xf>
    <xf numFmtId="164" fontId="48" fillId="0" borderId="23" xfId="2" applyNumberFormat="1" applyFont="1" applyFill="1" applyBorder="1" applyAlignment="1" applyProtection="1">
      <alignment vertical="center"/>
    </xf>
    <xf numFmtId="0" fontId="47" fillId="0" borderId="0" xfId="3" applyFont="1" applyAlignment="1" applyProtection="1">
      <alignment vertical="center"/>
    </xf>
    <xf numFmtId="43" fontId="11" fillId="0" borderId="21" xfId="2" applyFont="1" applyFill="1" applyBorder="1" applyProtection="1"/>
    <xf numFmtId="43" fontId="18" fillId="0" borderId="20" xfId="2" applyFont="1" applyFill="1" applyBorder="1" applyProtection="1"/>
    <xf numFmtId="43" fontId="13" fillId="0" borderId="22" xfId="2" applyFont="1" applyFill="1" applyBorder="1" applyProtection="1"/>
    <xf numFmtId="43" fontId="11" fillId="7" borderId="21" xfId="2" applyFont="1" applyFill="1" applyBorder="1" applyProtection="1"/>
    <xf numFmtId="43" fontId="13" fillId="0" borderId="23" xfId="2" applyFont="1" applyFill="1" applyBorder="1" applyProtection="1"/>
    <xf numFmtId="43" fontId="11" fillId="7" borderId="23" xfId="2" applyFont="1" applyFill="1" applyBorder="1" applyProtection="1"/>
    <xf numFmtId="43" fontId="13" fillId="0" borderId="21" xfId="2" applyFont="1" applyFill="1" applyBorder="1" applyProtection="1"/>
    <xf numFmtId="9" fontId="9" fillId="7" borderId="16" xfId="2" applyNumberFormat="1" applyFont="1" applyFill="1" applyBorder="1" applyProtection="1"/>
    <xf numFmtId="10" fontId="13" fillId="0" borderId="14" xfId="3" applyNumberFormat="1" applyFont="1" applyBorder="1" applyAlignment="1" applyProtection="1">
      <alignment horizontal="center" vertical="center" wrapText="1"/>
    </xf>
    <xf numFmtId="4" fontId="13" fillId="0" borderId="14" xfId="3" applyNumberFormat="1" applyFont="1" applyBorder="1" applyAlignment="1" applyProtection="1">
      <alignment horizontal="center" vertical="center" wrapText="1"/>
    </xf>
    <xf numFmtId="0" fontId="9" fillId="0" borderId="14" xfId="3" applyBorder="1" applyProtection="1"/>
    <xf numFmtId="4" fontId="13" fillId="0" borderId="26" xfId="3" applyNumberFormat="1" applyFont="1" applyBorder="1" applyAlignment="1" applyProtection="1">
      <alignment horizontal="center" vertical="center" wrapText="1"/>
    </xf>
    <xf numFmtId="0" fontId="11" fillId="0" borderId="10" xfId="3" applyFont="1" applyBorder="1" applyAlignment="1" applyProtection="1">
      <alignment horizontal="center"/>
    </xf>
    <xf numFmtId="164" fontId="42" fillId="0" borderId="10" xfId="2" applyNumberFormat="1" applyFont="1" applyBorder="1" applyProtection="1"/>
    <xf numFmtId="164" fontId="11" fillId="0" borderId="10" xfId="2" applyNumberFormat="1" applyFont="1" applyBorder="1" applyProtection="1"/>
    <xf numFmtId="9" fontId="42" fillId="0" borderId="10" xfId="2" applyNumberFormat="1" applyFont="1" applyBorder="1" applyAlignment="1" applyProtection="1">
      <alignment horizontal="center"/>
    </xf>
    <xf numFmtId="4" fontId="9" fillId="0" borderId="10" xfId="3" applyNumberFormat="1" applyBorder="1" applyProtection="1"/>
    <xf numFmtId="4" fontId="8" fillId="0" borderId="62" xfId="1" applyNumberFormat="1" applyFont="1" applyFill="1" applyBorder="1" applyAlignment="1" applyProtection="1">
      <alignment horizontal="center" vertical="center"/>
    </xf>
    <xf numFmtId="9" fontId="8" fillId="0" borderId="63" xfId="5" applyFont="1" applyFill="1" applyBorder="1" applyAlignment="1" applyProtection="1">
      <alignment horizontal="center" vertical="center"/>
    </xf>
    <xf numFmtId="9" fontId="8" fillId="0" borderId="64" xfId="5" applyFont="1" applyFill="1" applyBorder="1" applyAlignment="1" applyProtection="1">
      <alignment horizontal="center" vertical="center"/>
    </xf>
    <xf numFmtId="0" fontId="43" fillId="10" borderId="10" xfId="3" applyFont="1" applyFill="1" applyBorder="1" applyAlignment="1" applyProtection="1">
      <alignment horizontal="center" vertical="center" wrapText="1"/>
      <protection locked="0"/>
    </xf>
    <xf numFmtId="0" fontId="45" fillId="0" borderId="0" xfId="3" applyFont="1" applyAlignment="1" applyProtection="1">
      <alignment horizontal="justify" vertical="center"/>
      <protection locked="0"/>
    </xf>
    <xf numFmtId="0" fontId="13" fillId="0" borderId="18" xfId="3" applyFont="1" applyBorder="1" applyAlignment="1" applyProtection="1">
      <alignment horizontal="center" vertical="center" wrapText="1"/>
      <protection locked="0"/>
    </xf>
    <xf numFmtId="0" fontId="13" fillId="0" borderId="28" xfId="3" applyFont="1" applyBorder="1" applyAlignment="1" applyProtection="1">
      <alignment horizontal="center" vertical="center" wrapText="1"/>
      <protection locked="0"/>
    </xf>
    <xf numFmtId="0" fontId="13" fillId="0" borderId="19" xfId="3" applyFont="1" applyBorder="1" applyAlignment="1" applyProtection="1">
      <alignment horizontal="center" vertical="center" wrapText="1"/>
      <protection locked="0"/>
    </xf>
    <xf numFmtId="43" fontId="39" fillId="0" borderId="24" xfId="3" applyNumberFormat="1" applyFont="1" applyBorder="1" applyAlignment="1" applyProtection="1">
      <alignment horizontal="center" vertical="center" wrapText="1"/>
    </xf>
    <xf numFmtId="43" fontId="39" fillId="0" borderId="25" xfId="3" applyNumberFormat="1" applyFont="1" applyBorder="1" applyAlignment="1" applyProtection="1">
      <alignment horizontal="center" vertical="center" wrapText="1"/>
    </xf>
    <xf numFmtId="43" fontId="39" fillId="0" borderId="26" xfId="3" applyNumberFormat="1" applyFont="1" applyBorder="1" applyAlignment="1" applyProtection="1">
      <alignment horizontal="center" vertical="center" wrapText="1"/>
    </xf>
    <xf numFmtId="4" fontId="46" fillId="0" borderId="0" xfId="1" applyNumberFormat="1" applyFont="1" applyFill="1" applyBorder="1" applyAlignment="1" applyProtection="1">
      <alignment horizontal="center" vertical="center" wrapText="1"/>
      <protection locked="0"/>
    </xf>
    <xf numFmtId="0" fontId="42" fillId="0" borderId="0" xfId="0" applyFont="1" applyAlignment="1" applyProtection="1">
      <alignment horizontal="center" vertical="center" wrapText="1"/>
      <protection locked="0"/>
    </xf>
    <xf numFmtId="0" fontId="12" fillId="0" borderId="32" xfId="3" applyFont="1" applyBorder="1" applyAlignment="1" applyProtection="1">
      <alignment horizontal="center"/>
      <protection locked="0"/>
    </xf>
    <xf numFmtId="0" fontId="12" fillId="0" borderId="33" xfId="3" applyFont="1" applyBorder="1" applyAlignment="1" applyProtection="1">
      <alignment horizontal="center"/>
      <protection locked="0"/>
    </xf>
    <xf numFmtId="0" fontId="12" fillId="0" borderId="34" xfId="3" applyFont="1" applyBorder="1" applyAlignment="1" applyProtection="1">
      <alignment horizontal="center"/>
      <protection locked="0"/>
    </xf>
    <xf numFmtId="49" fontId="13" fillId="0" borderId="57" xfId="3" applyNumberFormat="1" applyFont="1" applyFill="1" applyBorder="1" applyAlignment="1" applyProtection="1">
      <alignment horizontal="center"/>
      <protection locked="0"/>
    </xf>
    <xf numFmtId="49" fontId="13" fillId="0" borderId="58" xfId="3" applyNumberFormat="1" applyFont="1" applyFill="1" applyBorder="1" applyAlignment="1" applyProtection="1">
      <alignment horizontal="center"/>
      <protection locked="0"/>
    </xf>
    <xf numFmtId="49" fontId="13" fillId="0" borderId="59" xfId="3" applyNumberFormat="1" applyFont="1" applyFill="1" applyBorder="1" applyAlignment="1" applyProtection="1">
      <alignment horizontal="center"/>
      <protection locked="0"/>
    </xf>
    <xf numFmtId="0" fontId="49" fillId="9" borderId="10" xfId="4" applyFont="1" applyFill="1" applyBorder="1" applyAlignment="1" applyProtection="1">
      <alignment horizontal="center" vertical="center" wrapText="1"/>
      <protection locked="0"/>
    </xf>
    <xf numFmtId="0" fontId="11" fillId="9" borderId="10" xfId="4" applyFont="1" applyFill="1" applyBorder="1" applyAlignment="1" applyProtection="1">
      <alignment horizontal="center" vertical="center" wrapText="1"/>
      <protection locked="0"/>
    </xf>
    <xf numFmtId="0" fontId="13" fillId="0" borderId="1" xfId="3" applyFont="1" applyBorder="1" applyAlignment="1" applyProtection="1">
      <alignment horizontal="center" vertical="center" wrapText="1"/>
      <protection locked="0"/>
    </xf>
    <xf numFmtId="0" fontId="13" fillId="0" borderId="0" xfId="3" applyFont="1" applyBorder="1" applyAlignment="1" applyProtection="1">
      <alignment horizontal="center" vertical="center" wrapText="1"/>
      <protection locked="0"/>
    </xf>
    <xf numFmtId="0" fontId="13" fillId="0" borderId="2" xfId="3" applyFont="1" applyBorder="1" applyAlignment="1" applyProtection="1">
      <alignment horizontal="center" vertical="center" wrapText="1"/>
      <protection locked="0"/>
    </xf>
    <xf numFmtId="0" fontId="31" fillId="4" borderId="27" xfId="6" applyFont="1" applyFill="1" applyBorder="1" applyAlignment="1" applyProtection="1">
      <alignment horizontal="left" vertical="center" wrapText="1"/>
      <protection locked="0"/>
    </xf>
    <xf numFmtId="0" fontId="31" fillId="4" borderId="28" xfId="6" applyFont="1" applyFill="1" applyBorder="1" applyAlignment="1" applyProtection="1">
      <alignment horizontal="left" vertical="center" wrapText="1"/>
      <protection locked="0"/>
    </xf>
    <xf numFmtId="0" fontId="31" fillId="4" borderId="19" xfId="6" applyFont="1" applyFill="1" applyBorder="1" applyAlignment="1" applyProtection="1">
      <alignment horizontal="left" vertical="center" wrapText="1"/>
      <protection locked="0"/>
    </xf>
    <xf numFmtId="0" fontId="23" fillId="4" borderId="27" xfId="6" applyFont="1" applyFill="1" applyBorder="1" applyAlignment="1" applyProtection="1">
      <alignment horizontal="left" vertical="center" wrapText="1"/>
      <protection locked="0"/>
    </xf>
    <xf numFmtId="0" fontId="23" fillId="4" borderId="28" xfId="6" applyFont="1" applyFill="1" applyBorder="1" applyAlignment="1" applyProtection="1">
      <alignment horizontal="left" vertical="center" wrapText="1"/>
      <protection locked="0"/>
    </xf>
    <xf numFmtId="0" fontId="23" fillId="4" borderId="19" xfId="6" applyFont="1" applyFill="1" applyBorder="1" applyAlignment="1" applyProtection="1">
      <alignment horizontal="left" vertical="center" wrapText="1"/>
      <protection locked="0"/>
    </xf>
    <xf numFmtId="4" fontId="32" fillId="0" borderId="29" xfId="6" applyNumberFormat="1" applyFont="1" applyBorder="1" applyAlignment="1" applyProtection="1">
      <alignment horizontal="right"/>
    </xf>
    <xf numFmtId="0" fontId="4" fillId="4" borderId="1" xfId="6" applyFont="1" applyFill="1" applyBorder="1" applyAlignment="1" applyProtection="1">
      <alignment horizontal="justify" vertical="center" wrapText="1"/>
      <protection locked="0"/>
    </xf>
    <xf numFmtId="0" fontId="31" fillId="4" borderId="0" xfId="6" applyFont="1" applyFill="1" applyBorder="1" applyAlignment="1" applyProtection="1">
      <alignment horizontal="justify" vertical="center" wrapText="1"/>
      <protection locked="0"/>
    </xf>
    <xf numFmtId="0" fontId="31" fillId="4" borderId="2" xfId="6" applyFont="1" applyFill="1" applyBorder="1" applyAlignment="1" applyProtection="1">
      <alignment horizontal="justify" vertical="center" wrapText="1"/>
      <protection locked="0"/>
    </xf>
    <xf numFmtId="0" fontId="31" fillId="4" borderId="1" xfId="6" applyFont="1" applyFill="1" applyBorder="1" applyAlignment="1" applyProtection="1">
      <alignment horizontal="left" vertical="center" wrapText="1" indent="2"/>
      <protection locked="0"/>
    </xf>
    <xf numFmtId="0" fontId="31" fillId="4" borderId="0" xfId="6" applyFont="1" applyFill="1" applyBorder="1" applyAlignment="1" applyProtection="1">
      <alignment horizontal="left" vertical="center" wrapText="1" indent="2"/>
      <protection locked="0"/>
    </xf>
    <xf numFmtId="0" fontId="31" fillId="4" borderId="2" xfId="6" applyFont="1" applyFill="1" applyBorder="1" applyAlignment="1" applyProtection="1">
      <alignment horizontal="left" vertical="center" wrapText="1" indent="2"/>
      <protection locked="0"/>
    </xf>
    <xf numFmtId="0" fontId="33" fillId="0" borderId="18" xfId="6" applyFont="1" applyBorder="1" applyAlignment="1" applyProtection="1">
      <alignment horizontal="center"/>
      <protection locked="0"/>
    </xf>
    <xf numFmtId="4" fontId="3" fillId="0" borderId="28" xfId="6" applyNumberFormat="1" applyFont="1" applyBorder="1" applyAlignment="1" applyProtection="1">
      <alignment horizontal="right"/>
    </xf>
    <xf numFmtId="4" fontId="3" fillId="0" borderId="29" xfId="6" applyNumberFormat="1" applyFont="1" applyBorder="1" applyAlignment="1" applyProtection="1">
      <alignment horizontal="right"/>
    </xf>
    <xf numFmtId="0" fontId="32" fillId="0" borderId="30" xfId="6" applyFont="1" applyBorder="1" applyAlignment="1" applyProtection="1">
      <alignment horizontal="center"/>
      <protection locked="0"/>
    </xf>
    <xf numFmtId="0" fontId="23" fillId="4" borderId="31" xfId="6" applyFont="1" applyFill="1" applyBorder="1" applyAlignment="1" applyProtection="1">
      <alignment horizontal="right" vertical="center" wrapText="1"/>
      <protection locked="0"/>
    </xf>
    <xf numFmtId="0" fontId="34" fillId="4" borderId="32" xfId="6" applyFont="1" applyFill="1" applyBorder="1" applyAlignment="1" applyProtection="1">
      <alignment horizontal="justify" vertical="center" wrapText="1"/>
      <protection locked="0"/>
    </xf>
    <xf numFmtId="0" fontId="31" fillId="4" borderId="33" xfId="6" applyFont="1" applyFill="1" applyBorder="1" applyAlignment="1" applyProtection="1">
      <alignment horizontal="justify" vertical="center" wrapText="1"/>
      <protection locked="0"/>
    </xf>
    <xf numFmtId="0" fontId="31" fillId="4" borderId="34" xfId="6" applyFont="1" applyFill="1" applyBorder="1" applyAlignment="1" applyProtection="1">
      <alignment horizontal="justify" vertical="center" wrapText="1"/>
      <protection locked="0"/>
    </xf>
    <xf numFmtId="0" fontId="6" fillId="4" borderId="35" xfId="6" applyFont="1" applyFill="1" applyBorder="1" applyAlignment="1" applyProtection="1">
      <alignment horizontal="justify" vertical="center" wrapText="1"/>
      <protection locked="0"/>
    </xf>
    <xf numFmtId="0" fontId="31" fillId="4" borderId="5" xfId="6" applyFont="1" applyFill="1" applyBorder="1" applyAlignment="1" applyProtection="1">
      <alignment horizontal="justify" vertical="center" wrapText="1"/>
      <protection locked="0"/>
    </xf>
    <xf numFmtId="0" fontId="31" fillId="4" borderId="36" xfId="6" applyFont="1" applyFill="1" applyBorder="1" applyAlignment="1" applyProtection="1">
      <alignment horizontal="justify" vertical="center" wrapText="1"/>
      <protection locked="0"/>
    </xf>
    <xf numFmtId="0" fontId="31" fillId="4" borderId="1" xfId="6" applyFont="1" applyFill="1" applyBorder="1" applyAlignment="1" applyProtection="1">
      <alignment horizontal="justify" vertical="center" wrapText="1"/>
      <protection locked="0"/>
    </xf>
    <xf numFmtId="0" fontId="6" fillId="4" borderId="1" xfId="6" applyFont="1" applyFill="1" applyBorder="1" applyAlignment="1" applyProtection="1">
      <alignment horizontal="justify" vertical="center" wrapText="1"/>
      <protection locked="0"/>
    </xf>
    <xf numFmtId="0" fontId="23" fillId="4" borderId="37" xfId="6" applyFont="1" applyFill="1" applyBorder="1" applyAlignment="1" applyProtection="1">
      <alignment horizontal="left" vertical="center" wrapText="1"/>
      <protection locked="0"/>
    </xf>
    <xf numFmtId="0" fontId="21" fillId="4" borderId="38" xfId="6" applyFont="1" applyFill="1" applyBorder="1" applyAlignment="1" applyProtection="1">
      <alignment horizontal="center" wrapText="1"/>
      <protection locked="0"/>
    </xf>
    <xf numFmtId="0" fontId="1" fillId="0" borderId="23" xfId="6" applyFont="1" applyBorder="1" applyAlignment="1" applyProtection="1">
      <alignment horizontal="center" wrapText="1"/>
      <protection locked="0"/>
    </xf>
    <xf numFmtId="0" fontId="24" fillId="0" borderId="39" xfId="6" applyFont="1" applyBorder="1" applyAlignment="1" applyProtection="1">
      <alignment horizontal="left" vertical="center" wrapText="1"/>
      <protection locked="0"/>
    </xf>
    <xf numFmtId="0" fontId="23" fillId="3" borderId="38" xfId="6" applyFont="1" applyFill="1" applyBorder="1" applyAlignment="1" applyProtection="1">
      <alignment horizontal="center" vertical="center" wrapText="1"/>
      <protection locked="0"/>
    </xf>
    <xf numFmtId="0" fontId="31" fillId="4" borderId="14" xfId="6" applyFont="1" applyFill="1" applyBorder="1" applyAlignment="1" applyProtection="1">
      <alignment horizontal="left" vertical="center" wrapText="1"/>
      <protection locked="0"/>
    </xf>
    <xf numFmtId="0" fontId="23" fillId="3" borderId="40" xfId="6" applyFont="1" applyFill="1" applyBorder="1" applyAlignment="1" applyProtection="1">
      <alignment horizontal="center" vertical="center" wrapText="1"/>
      <protection locked="0"/>
    </xf>
    <xf numFmtId="0" fontId="31" fillId="4" borderId="41" xfId="6" applyFont="1" applyFill="1" applyBorder="1" applyAlignment="1" applyProtection="1">
      <alignment horizontal="left" vertical="center" wrapText="1"/>
      <protection locked="0"/>
    </xf>
    <xf numFmtId="0" fontId="20" fillId="4" borderId="42" xfId="6" applyFont="1" applyFill="1" applyBorder="1" applyAlignment="1" applyProtection="1">
      <alignment horizontal="left" vertical="center" wrapText="1"/>
      <protection locked="0"/>
    </xf>
    <xf numFmtId="0" fontId="24" fillId="4" borderId="43" xfId="6" applyFont="1" applyFill="1" applyBorder="1" applyAlignment="1" applyProtection="1">
      <alignment horizontal="left" vertical="center" wrapText="1"/>
      <protection locked="0"/>
    </xf>
    <xf numFmtId="0" fontId="24" fillId="4" borderId="44" xfId="6" applyFont="1" applyFill="1" applyBorder="1" applyAlignment="1" applyProtection="1">
      <alignment horizontal="center" wrapText="1"/>
      <protection locked="0"/>
    </xf>
    <xf numFmtId="0" fontId="24" fillId="4" borderId="20" xfId="6" applyFont="1" applyFill="1" applyBorder="1" applyAlignment="1" applyProtection="1">
      <alignment horizontal="center" wrapText="1"/>
      <protection locked="0"/>
    </xf>
    <xf numFmtId="0" fontId="31" fillId="4" borderId="44" xfId="6" applyFont="1" applyFill="1" applyBorder="1" applyAlignment="1" applyProtection="1">
      <alignment horizontal="left" vertical="center" wrapText="1"/>
      <protection locked="0"/>
    </xf>
    <xf numFmtId="0" fontId="23" fillId="4" borderId="44" xfId="6" applyFont="1" applyFill="1" applyBorder="1" applyAlignment="1" applyProtection="1">
      <alignment horizontal="left" vertical="center" wrapText="1"/>
      <protection locked="0"/>
    </xf>
    <xf numFmtId="0" fontId="32" fillId="0" borderId="18" xfId="6" applyFont="1" applyBorder="1" applyAlignment="1" applyProtection="1">
      <alignment horizontal="center"/>
      <protection locked="0"/>
    </xf>
    <xf numFmtId="0" fontId="35" fillId="4" borderId="45" xfId="6" applyFont="1" applyFill="1" applyBorder="1" applyAlignment="1" applyProtection="1">
      <alignment horizontal="left"/>
      <protection locked="0"/>
    </xf>
    <xf numFmtId="0" fontId="2" fillId="0" borderId="46" xfId="6" applyFont="1" applyBorder="1" applyAlignment="1" applyProtection="1">
      <alignment horizontal="left" vertical="center" wrapText="1"/>
    </xf>
    <xf numFmtId="0" fontId="35" fillId="4" borderId="45" xfId="6" applyFont="1" applyFill="1" applyBorder="1" applyAlignment="1" applyProtection="1">
      <alignment horizontal="left" vertical="center"/>
      <protection locked="0"/>
    </xf>
    <xf numFmtId="0" fontId="22" fillId="0" borderId="47" xfId="6" applyFont="1" applyBorder="1" applyAlignment="1" applyProtection="1">
      <alignment horizontal="center" vertical="center"/>
    </xf>
    <xf numFmtId="0" fontId="22" fillId="0" borderId="48" xfId="6" applyFont="1" applyBorder="1" applyAlignment="1" applyProtection="1">
      <alignment horizontal="center" vertical="center"/>
    </xf>
    <xf numFmtId="0" fontId="24" fillId="0" borderId="24" xfId="6" applyFont="1" applyBorder="1" applyAlignment="1" applyProtection="1">
      <alignment horizontal="center" vertical="center" wrapText="1"/>
      <protection locked="0"/>
    </xf>
    <xf numFmtId="0" fontId="23" fillId="4" borderId="49" xfId="6" applyFont="1" applyFill="1" applyBorder="1" applyAlignment="1" applyProtection="1">
      <alignment horizontal="center" vertical="center" wrapText="1"/>
      <protection locked="0"/>
    </xf>
    <xf numFmtId="0" fontId="23" fillId="3" borderId="44" xfId="6" applyFont="1" applyFill="1" applyBorder="1" applyAlignment="1" applyProtection="1">
      <alignment horizontal="center" vertical="center" wrapText="1"/>
      <protection locked="0"/>
    </xf>
    <xf numFmtId="0" fontId="23" fillId="3" borderId="30" xfId="6" applyFont="1" applyFill="1" applyBorder="1" applyAlignment="1" applyProtection="1">
      <alignment horizontal="center" vertical="center" wrapText="1"/>
      <protection locked="0"/>
    </xf>
    <xf numFmtId="49" fontId="20" fillId="0" borderId="17" xfId="6" applyNumberFormat="1" applyFont="1" applyBorder="1" applyAlignment="1" applyProtection="1">
      <alignment horizontal="center" vertical="center" wrapText="1"/>
    </xf>
    <xf numFmtId="0" fontId="20" fillId="0" borderId="17" xfId="6" applyNumberFormat="1" applyFont="1" applyBorder="1" applyAlignment="1" applyProtection="1">
      <alignment horizontal="center" vertical="center" wrapText="1"/>
    </xf>
    <xf numFmtId="0" fontId="23" fillId="4" borderId="50" xfId="6" applyFont="1" applyFill="1" applyBorder="1" applyAlignment="1" applyProtection="1">
      <alignment horizontal="center" vertical="center" wrapText="1"/>
      <protection locked="0"/>
    </xf>
    <xf numFmtId="0" fontId="20" fillId="0" borderId="15" xfId="6" applyFont="1" applyBorder="1" applyAlignment="1" applyProtection="1">
      <alignment horizontal="center" vertical="center"/>
      <protection locked="0"/>
    </xf>
    <xf numFmtId="0" fontId="19" fillId="3" borderId="39" xfId="6" applyFont="1" applyFill="1" applyBorder="1" applyAlignment="1" applyProtection="1">
      <alignment horizontal="center"/>
      <protection locked="0"/>
    </xf>
    <xf numFmtId="0" fontId="20" fillId="3" borderId="51" xfId="6" applyFont="1" applyFill="1" applyBorder="1" applyAlignment="1" applyProtection="1">
      <alignment horizontal="center" vertical="center" wrapText="1"/>
      <protection locked="0"/>
    </xf>
    <xf numFmtId="0" fontId="20" fillId="3" borderId="52" xfId="6" applyFont="1" applyFill="1" applyBorder="1" applyAlignment="1" applyProtection="1">
      <alignment horizontal="center" vertical="center" wrapText="1"/>
      <protection locked="0"/>
    </xf>
    <xf numFmtId="0" fontId="24" fillId="4" borderId="53" xfId="6" applyFont="1" applyFill="1" applyBorder="1" applyAlignment="1" applyProtection="1">
      <alignment horizontal="center" vertical="center" wrapText="1"/>
      <protection locked="0"/>
    </xf>
    <xf numFmtId="0" fontId="22" fillId="0" borderId="54" xfId="6" applyFont="1" applyBorder="1" applyAlignment="1" applyProtection="1">
      <alignment horizontal="center" vertical="center"/>
    </xf>
    <xf numFmtId="0" fontId="36" fillId="8" borderId="0" xfId="0" applyFont="1" applyFill="1" applyAlignment="1">
      <alignment horizontal="center"/>
    </xf>
    <xf numFmtId="0" fontId="0" fillId="0" borderId="30" xfId="0"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18"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0" xfId="0" applyBorder="1" applyAlignment="1">
      <alignment horizontal="center" vertical="center" wrapText="1"/>
    </xf>
  </cellXfs>
  <cellStyles count="7">
    <cellStyle name="Millares" xfId="1" builtinId="3"/>
    <cellStyle name="Millares 2" xfId="2"/>
    <cellStyle name="Normal" xfId="0" builtinId="0"/>
    <cellStyle name="Normal 2" xfId="3"/>
    <cellStyle name="Normal 2 2" xfId="4"/>
    <cellStyle name="Porcentaje" xfId="5" builtinId="5"/>
    <cellStyle name="Texto explicativo" xfId="6" builtinId="53" customBuiltin="1"/>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21</xdr:col>
      <xdr:colOff>66600</xdr:colOff>
      <xdr:row>25</xdr:row>
      <xdr:rowOff>228600</xdr:rowOff>
    </xdr:from>
    <xdr:to>
      <xdr:col>21</xdr:col>
      <xdr:colOff>151560</xdr:colOff>
      <xdr:row>25</xdr:row>
      <xdr:rowOff>437400</xdr:rowOff>
    </xdr:to>
    <xdr:sp macro="" textlink="">
      <xdr:nvSpPr>
        <xdr:cNvPr id="2" name="CustomShape 1">
          <a:extLst>
            <a:ext uri="{FF2B5EF4-FFF2-40B4-BE49-F238E27FC236}">
              <a16:creationId xmlns:a16="http://schemas.microsoft.com/office/drawing/2014/main" id="{00000000-0008-0000-0100-000002000000}"/>
            </a:ext>
          </a:extLst>
        </xdr:cNvPr>
        <xdr:cNvSpPr/>
      </xdr:nvSpPr>
      <xdr:spPr>
        <a:xfrm>
          <a:off x="5599800" y="5918760"/>
          <a:ext cx="84960" cy="208800"/>
        </a:xfrm>
        <a:prstGeom prst="rect">
          <a:avLst/>
        </a:prstGeom>
        <a:noFill/>
        <a:ln w="9360">
          <a:noFill/>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3</xdr:col>
      <xdr:colOff>9525</xdr:colOff>
      <xdr:row>1</xdr:row>
      <xdr:rowOff>38100</xdr:rowOff>
    </xdr:from>
    <xdr:to>
      <xdr:col>7</xdr:col>
      <xdr:colOff>47625</xdr:colOff>
      <xdr:row>4</xdr:row>
      <xdr:rowOff>9525</xdr:rowOff>
    </xdr:to>
    <xdr:pic>
      <xdr:nvPicPr>
        <xdr:cNvPr id="7945" name="Picture 3">
          <a:extLst>
            <a:ext uri="{FF2B5EF4-FFF2-40B4-BE49-F238E27FC236}">
              <a16:creationId xmlns:a16="http://schemas.microsoft.com/office/drawing/2014/main" id="{00000000-0008-0000-0100-0000091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209550"/>
          <a:ext cx="11049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6" name="CustomShape 1" hidden="1">
          <a:extLst>
            <a:ext uri="{FF2B5EF4-FFF2-40B4-BE49-F238E27FC236}">
              <a16:creationId xmlns:a16="http://schemas.microsoft.com/office/drawing/2014/main" id="{00000000-0008-0000-0100-000006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7" name="CustomShape 1" hidden="1">
          <a:extLst>
            <a:ext uri="{FF2B5EF4-FFF2-40B4-BE49-F238E27FC236}">
              <a16:creationId xmlns:a16="http://schemas.microsoft.com/office/drawing/2014/main" id="{00000000-0008-0000-0100-000007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8" name="CustomShape 1" hidden="1">
          <a:extLst>
            <a:ext uri="{FF2B5EF4-FFF2-40B4-BE49-F238E27FC236}">
              <a16:creationId xmlns:a16="http://schemas.microsoft.com/office/drawing/2014/main" id="{00000000-0008-0000-0100-000008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9" name="CustomShape 1" hidden="1">
          <a:extLst>
            <a:ext uri="{FF2B5EF4-FFF2-40B4-BE49-F238E27FC236}">
              <a16:creationId xmlns:a16="http://schemas.microsoft.com/office/drawing/2014/main" id="{00000000-0008-0000-0100-000009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10" name="CustomShape 1" hidden="1">
          <a:extLst>
            <a:ext uri="{FF2B5EF4-FFF2-40B4-BE49-F238E27FC236}">
              <a16:creationId xmlns:a16="http://schemas.microsoft.com/office/drawing/2014/main" id="{00000000-0008-0000-0100-00000A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11" name="CustomShape 1" hidden="1">
          <a:extLst>
            <a:ext uri="{FF2B5EF4-FFF2-40B4-BE49-F238E27FC236}">
              <a16:creationId xmlns:a16="http://schemas.microsoft.com/office/drawing/2014/main" id="{00000000-0008-0000-0100-00000B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editAs="oneCell">
    <xdr:from>
      <xdr:col>0</xdr:col>
      <xdr:colOff>0</xdr:colOff>
      <xdr:row>0</xdr:row>
      <xdr:rowOff>0</xdr:rowOff>
    </xdr:from>
    <xdr:to>
      <xdr:col>33</xdr:col>
      <xdr:colOff>136800</xdr:colOff>
      <xdr:row>29</xdr:row>
      <xdr:rowOff>342029</xdr:rowOff>
    </xdr:to>
    <xdr:sp macro="" textlink="">
      <xdr:nvSpPr>
        <xdr:cNvPr id="12" name="CustomShape 1" hidden="1">
          <a:extLst>
            <a:ext uri="{FF2B5EF4-FFF2-40B4-BE49-F238E27FC236}">
              <a16:creationId xmlns:a16="http://schemas.microsoft.com/office/drawing/2014/main" id="{00000000-0008-0000-0100-00000C000000}"/>
            </a:ext>
          </a:extLst>
        </xdr:cNvPr>
        <xdr:cNvSpPr/>
      </xdr:nvSpPr>
      <xdr:spPr>
        <a:xfrm>
          <a:off x="0" y="0"/>
          <a:ext cx="8907120" cy="96062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txBody>
        <a:bodyPr/>
        <a:lstStyle/>
        <a:p>
          <a:endParaRPr lang="es-EC"/>
        </a:p>
      </xdr:txBody>
    </xdr:sp>
    <xdr:clientData/>
  </xdr:twoCellAnchor>
  <xdr:twoCellAnchor>
    <xdr:from>
      <xdr:col>0</xdr:col>
      <xdr:colOff>0</xdr:colOff>
      <xdr:row>0</xdr:row>
      <xdr:rowOff>0</xdr:rowOff>
    </xdr:from>
    <xdr:to>
      <xdr:col>33</xdr:col>
      <xdr:colOff>133350</xdr:colOff>
      <xdr:row>48</xdr:row>
      <xdr:rowOff>133350</xdr:rowOff>
    </xdr:to>
    <xdr:sp macro="" textlink="">
      <xdr:nvSpPr>
        <xdr:cNvPr id="7953" name="shapetype_202" hidden="1">
          <a:extLst>
            <a:ext uri="{FF2B5EF4-FFF2-40B4-BE49-F238E27FC236}">
              <a16:creationId xmlns:a16="http://schemas.microsoft.com/office/drawing/2014/main" id="{00000000-0008-0000-0100-000011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33</xdr:col>
      <xdr:colOff>133350</xdr:colOff>
      <xdr:row>48</xdr:row>
      <xdr:rowOff>133350</xdr:rowOff>
    </xdr:to>
    <xdr:sp macro="" textlink="">
      <xdr:nvSpPr>
        <xdr:cNvPr id="7954" name="Text Box 12" hidden="1">
          <a:extLst>
            <a:ext uri="{FF2B5EF4-FFF2-40B4-BE49-F238E27FC236}">
              <a16:creationId xmlns:a16="http://schemas.microsoft.com/office/drawing/2014/main" id="{00000000-0008-0000-0100-000012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33</xdr:col>
      <xdr:colOff>133350</xdr:colOff>
      <xdr:row>48</xdr:row>
      <xdr:rowOff>133350</xdr:rowOff>
    </xdr:to>
    <xdr:sp macro="" textlink="">
      <xdr:nvSpPr>
        <xdr:cNvPr id="7955" name="Text Box 10" hidden="1">
          <a:extLst>
            <a:ext uri="{FF2B5EF4-FFF2-40B4-BE49-F238E27FC236}">
              <a16:creationId xmlns:a16="http://schemas.microsoft.com/office/drawing/2014/main" id="{00000000-0008-0000-0100-000013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33</xdr:col>
      <xdr:colOff>133350</xdr:colOff>
      <xdr:row>48</xdr:row>
      <xdr:rowOff>133350</xdr:rowOff>
    </xdr:to>
    <xdr:sp macro="" textlink="">
      <xdr:nvSpPr>
        <xdr:cNvPr id="7956" name="Text Box 8" hidden="1">
          <a:extLst>
            <a:ext uri="{FF2B5EF4-FFF2-40B4-BE49-F238E27FC236}">
              <a16:creationId xmlns:a16="http://schemas.microsoft.com/office/drawing/2014/main" id="{00000000-0008-0000-0100-000014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33</xdr:col>
      <xdr:colOff>133350</xdr:colOff>
      <xdr:row>48</xdr:row>
      <xdr:rowOff>133350</xdr:rowOff>
    </xdr:to>
    <xdr:sp macro="" textlink="">
      <xdr:nvSpPr>
        <xdr:cNvPr id="7957" name="Text Box 6" hidden="1">
          <a:extLst>
            <a:ext uri="{FF2B5EF4-FFF2-40B4-BE49-F238E27FC236}">
              <a16:creationId xmlns:a16="http://schemas.microsoft.com/office/drawing/2014/main" id="{00000000-0008-0000-0100-000015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33</xdr:col>
      <xdr:colOff>133350</xdr:colOff>
      <xdr:row>48</xdr:row>
      <xdr:rowOff>133350</xdr:rowOff>
    </xdr:to>
    <xdr:sp macro="" textlink="">
      <xdr:nvSpPr>
        <xdr:cNvPr id="7958" name="Text Box 4" hidden="1">
          <a:extLst>
            <a:ext uri="{FF2B5EF4-FFF2-40B4-BE49-F238E27FC236}">
              <a16:creationId xmlns:a16="http://schemas.microsoft.com/office/drawing/2014/main" id="{00000000-0008-0000-0100-000016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33</xdr:col>
      <xdr:colOff>133350</xdr:colOff>
      <xdr:row>48</xdr:row>
      <xdr:rowOff>133350</xdr:rowOff>
    </xdr:to>
    <xdr:sp macro="" textlink="">
      <xdr:nvSpPr>
        <xdr:cNvPr id="7959" name="Text Box 2" hidden="1">
          <a:extLst>
            <a:ext uri="{FF2B5EF4-FFF2-40B4-BE49-F238E27FC236}">
              <a16:creationId xmlns:a16="http://schemas.microsoft.com/office/drawing/2014/main" id="{00000000-0008-0000-0100-0000171F0000}"/>
            </a:ext>
          </a:extLst>
        </xdr:cNvPr>
        <xdr:cNvSpPr txBox="1">
          <a:spLocks noSelect="1" noChangeArrowheads="1"/>
        </xdr:cNvSpPr>
      </xdr:nvSpPr>
      <xdr:spPr bwMode="auto">
        <a:xfrm>
          <a:off x="0" y="0"/>
          <a:ext cx="9277350" cy="13544550"/>
        </a:xfrm>
        <a:prstGeom prst="rect">
          <a:avLst/>
        </a:prstGeom>
        <a:solidFill>
          <a:srgbClr val="FFFFFF"/>
        </a:solidFill>
        <a:ln w="9525">
          <a:solidFill>
            <a:srgbClr val="000000"/>
          </a:solidFill>
          <a:miter lim="800000"/>
          <a:headEnd/>
          <a:tailEnd/>
        </a:ln>
      </xdr:spPr>
    </xdr:sp>
    <xdr:clientData/>
  </xdr:twoCellAnchor>
  <xdr:oneCellAnchor>
    <xdr:from>
      <xdr:col>21</xdr:col>
      <xdr:colOff>66600</xdr:colOff>
      <xdr:row>33</xdr:row>
      <xdr:rowOff>228600</xdr:rowOff>
    </xdr:from>
    <xdr:ext cx="84960" cy="208800"/>
    <xdr:sp macro="" textlink="">
      <xdr:nvSpPr>
        <xdr:cNvPr id="18" name="CustomShape 1">
          <a:extLst>
            <a:ext uri="{FF2B5EF4-FFF2-40B4-BE49-F238E27FC236}">
              <a16:creationId xmlns:a16="http://schemas.microsoft.com/office/drawing/2014/main" id="{00000000-0008-0000-0100-000012000000}"/>
            </a:ext>
          </a:extLst>
        </xdr:cNvPr>
        <xdr:cNvSpPr/>
      </xdr:nvSpPr>
      <xdr:spPr>
        <a:xfrm>
          <a:off x="5871247" y="6212541"/>
          <a:ext cx="84960" cy="208800"/>
        </a:xfrm>
        <a:prstGeom prst="rect">
          <a:avLst/>
        </a:prstGeom>
        <a:noFill/>
        <a:ln w="9360">
          <a:noFill/>
        </a:ln>
      </xdr:spPr>
      <xdr:style>
        <a:lnRef idx="0">
          <a:scrgbClr r="0" g="0" b="0"/>
        </a:lnRef>
        <a:fillRef idx="0">
          <a:scrgbClr r="0" g="0" b="0"/>
        </a:fillRef>
        <a:effectRef idx="0">
          <a:scrgbClr r="0" g="0" b="0"/>
        </a:effectRef>
        <a:fontRef idx="minor"/>
      </xdr:style>
      <xdr:txBody>
        <a:bodyPr/>
        <a:lstStyle/>
        <a:p>
          <a:endParaRPr lang="es-EC"/>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76200</xdr:rowOff>
    </xdr:from>
    <xdr:to>
      <xdr:col>1</xdr:col>
      <xdr:colOff>714375</xdr:colOff>
      <xdr:row>1</xdr:row>
      <xdr:rowOff>123825</xdr:rowOff>
    </xdr:to>
    <xdr:pic>
      <xdr:nvPicPr>
        <xdr:cNvPr id="2160" name="Imagen 3">
          <a:extLst>
            <a:ext uri="{FF2B5EF4-FFF2-40B4-BE49-F238E27FC236}">
              <a16:creationId xmlns:a16="http://schemas.microsoft.com/office/drawing/2014/main" id="{00000000-0008-0000-0300-000070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76200"/>
          <a:ext cx="21431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M95"/>
  <sheetViews>
    <sheetView showGridLines="0" zoomScale="85" zoomScaleNormal="85" workbookViewId="0">
      <pane ySplit="1" topLeftCell="A23" activePane="bottomLeft" state="frozen"/>
      <selection pane="bottomLeft" activeCell="D31" sqref="D31"/>
    </sheetView>
  </sheetViews>
  <sheetFormatPr baseColWidth="10" defaultRowHeight="12.75" x14ac:dyDescent="0.2"/>
  <cols>
    <col min="1" max="1" width="39.42578125" style="30" customWidth="1"/>
    <col min="2" max="2" width="23" style="30" customWidth="1"/>
    <col min="3" max="3" width="12.28515625" style="30" customWidth="1"/>
    <col min="4" max="4" width="13.140625" style="30" customWidth="1"/>
    <col min="5" max="5" width="10.5703125" style="27" customWidth="1"/>
    <col min="6" max="6" width="8.7109375" style="113" customWidth="1"/>
    <col min="7" max="7" width="18" style="113" customWidth="1"/>
    <col min="8" max="8" width="11.5703125" style="28" bestFit="1" customWidth="1"/>
    <col min="9" max="9" width="3.42578125" style="28" customWidth="1"/>
    <col min="10" max="11" width="11.42578125" style="29"/>
    <col min="12" max="16384" width="11.42578125" style="30"/>
  </cols>
  <sheetData>
    <row r="1" spans="1:13" ht="30" x14ac:dyDescent="0.4">
      <c r="A1" s="25" t="s">
        <v>177</v>
      </c>
      <c r="B1" s="26"/>
      <c r="C1" s="26"/>
      <c r="D1" s="26"/>
      <c r="F1" s="28"/>
      <c r="G1" s="28"/>
    </row>
    <row r="2" spans="1:13" s="31" customFormat="1" ht="13.5" thickBot="1" x14ac:dyDescent="0.25">
      <c r="E2" s="32"/>
      <c r="F2" s="33"/>
      <c r="G2" s="33"/>
      <c r="H2" s="33"/>
      <c r="I2" s="33"/>
      <c r="J2" s="34"/>
      <c r="K2" s="34"/>
    </row>
    <row r="3" spans="1:13" x14ac:dyDescent="0.2">
      <c r="A3" s="190" t="s">
        <v>178</v>
      </c>
      <c r="B3" s="191"/>
      <c r="C3" s="191"/>
      <c r="D3" s="192"/>
      <c r="F3" s="28"/>
      <c r="G3" s="28"/>
    </row>
    <row r="4" spans="1:13" x14ac:dyDescent="0.2">
      <c r="A4" s="35"/>
      <c r="B4" s="36"/>
      <c r="C4" s="36"/>
      <c r="D4" s="37"/>
      <c r="F4" s="28"/>
      <c r="G4" s="28"/>
    </row>
    <row r="5" spans="1:13" x14ac:dyDescent="0.2">
      <c r="A5" s="38" t="s">
        <v>179</v>
      </c>
      <c r="B5" s="20" t="s">
        <v>253</v>
      </c>
      <c r="C5" s="20"/>
      <c r="D5" s="21"/>
      <c r="E5" s="39"/>
      <c r="F5" s="28"/>
      <c r="G5" s="28"/>
    </row>
    <row r="6" spans="1:13" x14ac:dyDescent="0.2">
      <c r="A6" s="40" t="s">
        <v>180</v>
      </c>
      <c r="B6" s="22" t="s">
        <v>252</v>
      </c>
      <c r="C6" s="23"/>
      <c r="D6" s="24"/>
      <c r="F6" s="41"/>
      <c r="G6" s="41"/>
      <c r="H6" s="41"/>
      <c r="I6" s="41"/>
      <c r="J6" s="42"/>
      <c r="K6" s="42"/>
      <c r="L6" s="43"/>
      <c r="M6" s="43"/>
    </row>
    <row r="7" spans="1:13" s="31" customFormat="1" x14ac:dyDescent="0.2">
      <c r="A7" s="40"/>
      <c r="B7" s="44"/>
      <c r="C7" s="23"/>
      <c r="D7" s="24"/>
      <c r="E7" s="32"/>
      <c r="F7" s="41"/>
      <c r="G7" s="41"/>
      <c r="H7" s="41"/>
      <c r="I7" s="41"/>
      <c r="J7" s="42"/>
      <c r="K7" s="42"/>
      <c r="L7" s="43"/>
      <c r="M7" s="43"/>
    </row>
    <row r="8" spans="1:13" x14ac:dyDescent="0.2">
      <c r="A8" s="193" t="s">
        <v>181</v>
      </c>
      <c r="B8" s="194"/>
      <c r="C8" s="194"/>
      <c r="D8" s="195"/>
      <c r="F8" s="45"/>
      <c r="G8" s="45"/>
      <c r="H8" s="46"/>
      <c r="I8" s="45"/>
      <c r="J8" s="47"/>
      <c r="K8" s="42"/>
      <c r="L8" s="43"/>
      <c r="M8" s="43"/>
    </row>
    <row r="9" spans="1:13" x14ac:dyDescent="0.2">
      <c r="A9" s="196" t="s">
        <v>6</v>
      </c>
      <c r="B9" s="197"/>
      <c r="C9" s="196" t="s">
        <v>182</v>
      </c>
      <c r="D9" s="197"/>
      <c r="F9" s="45"/>
      <c r="G9" s="45"/>
      <c r="H9" s="46"/>
      <c r="I9" s="45"/>
      <c r="J9" s="47"/>
      <c r="K9" s="42"/>
      <c r="L9" s="43"/>
      <c r="M9" s="43"/>
    </row>
    <row r="10" spans="1:13" x14ac:dyDescent="0.2">
      <c r="A10" s="116">
        <v>0</v>
      </c>
      <c r="B10" s="116">
        <v>2</v>
      </c>
      <c r="C10" s="116">
        <v>0</v>
      </c>
      <c r="D10" s="116">
        <v>1</v>
      </c>
      <c r="F10" s="45"/>
      <c r="G10" s="45"/>
      <c r="H10" s="46"/>
      <c r="I10" s="45"/>
      <c r="J10" s="47"/>
      <c r="K10" s="42"/>
      <c r="L10" s="43"/>
      <c r="M10" s="43"/>
    </row>
    <row r="11" spans="1:13" ht="24" customHeight="1" x14ac:dyDescent="0.2">
      <c r="A11" s="198" t="s">
        <v>227</v>
      </c>
      <c r="B11" s="199"/>
      <c r="C11" s="199"/>
      <c r="D11" s="200"/>
      <c r="E11" s="49"/>
      <c r="F11" s="50"/>
      <c r="G11" s="50"/>
      <c r="H11" s="41"/>
      <c r="I11" s="41"/>
      <c r="J11" s="42"/>
      <c r="K11" s="42"/>
      <c r="L11" s="43"/>
      <c r="M11" s="43"/>
    </row>
    <row r="12" spans="1:13" x14ac:dyDescent="0.2">
      <c r="A12" s="51"/>
      <c r="B12" s="52" t="s">
        <v>183</v>
      </c>
      <c r="C12" s="52" t="s">
        <v>184</v>
      </c>
      <c r="D12" s="53" t="s">
        <v>185</v>
      </c>
      <c r="F12" s="29"/>
      <c r="G12" s="29"/>
      <c r="H12" s="54"/>
      <c r="I12" s="55"/>
      <c r="J12" s="56"/>
    </row>
    <row r="13" spans="1:13" x14ac:dyDescent="0.2">
      <c r="A13" s="57" t="s">
        <v>211</v>
      </c>
      <c r="B13" s="117">
        <v>11</v>
      </c>
      <c r="C13" s="114">
        <v>1212</v>
      </c>
      <c r="D13" s="119">
        <f t="shared" ref="D13:D20" si="0">ROUND(C13*B13,2)</f>
        <v>13332</v>
      </c>
      <c r="F13" s="29"/>
      <c r="G13" s="29"/>
      <c r="H13" s="58"/>
      <c r="I13" s="29"/>
      <c r="J13" s="58"/>
    </row>
    <row r="14" spans="1:13" x14ac:dyDescent="0.2">
      <c r="A14" s="57" t="s">
        <v>240</v>
      </c>
      <c r="B14" s="118">
        <v>0</v>
      </c>
      <c r="C14" s="114">
        <v>0</v>
      </c>
      <c r="D14" s="119">
        <f t="shared" si="0"/>
        <v>0</v>
      </c>
      <c r="F14" s="29"/>
      <c r="G14" s="29"/>
      <c r="H14" s="58"/>
      <c r="I14" s="29"/>
      <c r="J14" s="58"/>
    </row>
    <row r="15" spans="1:13" x14ac:dyDescent="0.2">
      <c r="A15" s="57" t="s">
        <v>250</v>
      </c>
      <c r="B15" s="118">
        <v>0</v>
      </c>
      <c r="C15" s="114">
        <v>0</v>
      </c>
      <c r="D15" s="119">
        <f t="shared" si="0"/>
        <v>0</v>
      </c>
      <c r="F15" s="29"/>
      <c r="G15" s="29"/>
      <c r="H15" s="58"/>
      <c r="I15" s="29"/>
      <c r="J15" s="58"/>
    </row>
    <row r="16" spans="1:13" x14ac:dyDescent="0.2">
      <c r="A16" s="57" t="s">
        <v>216</v>
      </c>
      <c r="B16" s="118">
        <v>0</v>
      </c>
      <c r="C16" s="114">
        <v>0</v>
      </c>
      <c r="D16" s="119">
        <f t="shared" si="0"/>
        <v>0</v>
      </c>
      <c r="F16" s="29"/>
      <c r="G16" s="29"/>
      <c r="H16" s="58"/>
      <c r="I16" s="29"/>
      <c r="J16" s="58"/>
    </row>
    <row r="17" spans="1:11" x14ac:dyDescent="0.2">
      <c r="A17" s="57" t="s">
        <v>215</v>
      </c>
      <c r="B17" s="118">
        <v>0</v>
      </c>
      <c r="C17" s="114">
        <v>0</v>
      </c>
      <c r="D17" s="119">
        <f t="shared" si="0"/>
        <v>0</v>
      </c>
      <c r="E17" s="59"/>
      <c r="F17" s="29"/>
      <c r="G17" s="29"/>
      <c r="H17" s="58"/>
      <c r="I17" s="29"/>
      <c r="J17" s="58"/>
    </row>
    <row r="18" spans="1:11" x14ac:dyDescent="0.2">
      <c r="A18" s="57" t="s">
        <v>212</v>
      </c>
      <c r="B18" s="118">
        <v>11</v>
      </c>
      <c r="C18" s="121">
        <f>C13/12</f>
        <v>101</v>
      </c>
      <c r="D18" s="119">
        <f t="shared" si="0"/>
        <v>1111</v>
      </c>
      <c r="E18" s="59"/>
      <c r="F18" s="29"/>
      <c r="G18" s="29"/>
      <c r="H18" s="58"/>
      <c r="I18" s="29"/>
      <c r="J18" s="58"/>
    </row>
    <row r="19" spans="1:11" x14ac:dyDescent="0.2">
      <c r="A19" s="57" t="s">
        <v>213</v>
      </c>
      <c r="B19" s="118">
        <v>11</v>
      </c>
      <c r="C19" s="121">
        <f>425/12</f>
        <v>35.416666666666664</v>
      </c>
      <c r="D19" s="119">
        <f t="shared" si="0"/>
        <v>389.58</v>
      </c>
      <c r="E19" s="59"/>
      <c r="F19" s="29"/>
      <c r="G19" s="29"/>
      <c r="H19" s="58"/>
      <c r="I19" s="29"/>
      <c r="J19" s="58"/>
    </row>
    <row r="20" spans="1:11" x14ac:dyDescent="0.2">
      <c r="A20" s="57" t="s">
        <v>214</v>
      </c>
      <c r="B20" s="118">
        <v>11</v>
      </c>
      <c r="C20" s="121">
        <f>C13*8.33333%</f>
        <v>100.9999596</v>
      </c>
      <c r="D20" s="119">
        <f t="shared" si="0"/>
        <v>1111</v>
      </c>
      <c r="F20" s="29"/>
      <c r="G20" s="29"/>
      <c r="H20" s="58"/>
      <c r="I20" s="29"/>
      <c r="J20" s="58"/>
    </row>
    <row r="21" spans="1:11" ht="13.5" thickBot="1" x14ac:dyDescent="0.25">
      <c r="A21" s="60" t="s">
        <v>217</v>
      </c>
      <c r="B21" s="60"/>
      <c r="C21" s="115"/>
      <c r="D21" s="120">
        <f>SUM(D13:D20)</f>
        <v>15943.58</v>
      </c>
      <c r="F21" s="27"/>
      <c r="G21" s="61"/>
      <c r="H21" s="58"/>
      <c r="I21" s="62"/>
      <c r="J21" s="58"/>
    </row>
    <row r="22" spans="1:11" ht="15.75" thickBot="1" x14ac:dyDescent="0.25">
      <c r="A22" s="185" t="str">
        <f>IF(D21&lt;D61,"De acuerdo a sus ingresos brutos el porcentaje de REBAJA aplicarse es del 20%","De acuerdo a sus ingresos brutos el procentaje de REBAJA aplicarse es del 10%")</f>
        <v>De acuerdo a sus ingresos brutos el porcentaje de REBAJA aplicarse es del 20%</v>
      </c>
      <c r="B22" s="186"/>
      <c r="C22" s="186"/>
      <c r="D22" s="187"/>
      <c r="F22" s="27"/>
      <c r="G22" s="61"/>
      <c r="H22" s="58"/>
      <c r="I22" s="62"/>
      <c r="J22" s="58"/>
    </row>
    <row r="23" spans="1:11" x14ac:dyDescent="0.2">
      <c r="A23" s="63"/>
      <c r="B23" s="63"/>
      <c r="C23" s="64"/>
      <c r="D23" s="65"/>
      <c r="F23" s="27"/>
      <c r="G23" s="61"/>
      <c r="H23" s="58"/>
      <c r="I23" s="62"/>
      <c r="J23" s="58"/>
    </row>
    <row r="24" spans="1:11" x14ac:dyDescent="0.2">
      <c r="E24" s="66"/>
      <c r="F24" s="27"/>
      <c r="G24" s="61"/>
      <c r="H24" s="58"/>
      <c r="I24" s="62"/>
      <c r="J24" s="58"/>
    </row>
    <row r="25" spans="1:11" ht="27.75" customHeight="1" x14ac:dyDescent="0.2">
      <c r="A25" s="182" t="s">
        <v>231</v>
      </c>
      <c r="B25" s="183"/>
      <c r="C25" s="183"/>
      <c r="D25" s="184"/>
      <c r="E25" s="67"/>
      <c r="F25" s="55"/>
      <c r="G25" s="55"/>
      <c r="H25" s="68"/>
      <c r="I25" s="34"/>
      <c r="J25" s="68"/>
    </row>
    <row r="26" spans="1:11" x14ac:dyDescent="0.2">
      <c r="A26" s="57" t="s">
        <v>186</v>
      </c>
      <c r="B26" s="69"/>
      <c r="C26" s="70"/>
      <c r="D26" s="10"/>
      <c r="E26" s="32"/>
      <c r="F26" s="55"/>
      <c r="G26" s="32"/>
      <c r="H26" s="71"/>
      <c r="I26" s="72"/>
      <c r="J26" s="71"/>
    </row>
    <row r="27" spans="1:11" x14ac:dyDescent="0.2">
      <c r="A27" s="57" t="s">
        <v>187</v>
      </c>
      <c r="B27" s="69"/>
      <c r="C27" s="70"/>
      <c r="D27" s="10"/>
      <c r="E27" s="67"/>
      <c r="F27" s="34"/>
      <c r="G27" s="34"/>
      <c r="H27" s="68"/>
      <c r="I27" s="72"/>
      <c r="J27" s="68"/>
    </row>
    <row r="28" spans="1:11" x14ac:dyDescent="0.2">
      <c r="A28" s="57" t="s">
        <v>188</v>
      </c>
      <c r="B28" s="69"/>
      <c r="C28" s="70"/>
      <c r="D28" s="10">
        <v>1500</v>
      </c>
      <c r="E28" s="67"/>
      <c r="F28" s="34"/>
      <c r="G28" s="34"/>
      <c r="H28" s="68"/>
      <c r="I28" s="72"/>
      <c r="J28" s="68"/>
    </row>
    <row r="29" spans="1:11" x14ac:dyDescent="0.2">
      <c r="A29" s="57" t="s">
        <v>189</v>
      </c>
      <c r="B29" s="69"/>
      <c r="C29" s="70"/>
      <c r="D29" s="10">
        <v>1500</v>
      </c>
      <c r="E29" s="67"/>
      <c r="F29" s="34"/>
      <c r="G29" s="34"/>
      <c r="H29" s="68"/>
      <c r="I29" s="72"/>
      <c r="J29" s="68"/>
    </row>
    <row r="30" spans="1:11" x14ac:dyDescent="0.2">
      <c r="A30" s="57" t="s">
        <v>190</v>
      </c>
      <c r="B30" s="69"/>
      <c r="C30" s="70"/>
      <c r="D30" s="10">
        <v>2037.55</v>
      </c>
      <c r="E30" s="32"/>
      <c r="F30" s="73"/>
      <c r="G30" s="74"/>
      <c r="H30" s="33"/>
      <c r="I30" s="34"/>
      <c r="J30" s="33"/>
    </row>
    <row r="31" spans="1:11" x14ac:dyDescent="0.2">
      <c r="A31" s="57" t="s">
        <v>191</v>
      </c>
      <c r="B31" s="69"/>
      <c r="C31" s="70"/>
      <c r="D31" s="10"/>
      <c r="F31" s="61"/>
      <c r="G31" s="61"/>
      <c r="H31" s="58"/>
      <c r="I31" s="29"/>
      <c r="J31" s="58"/>
    </row>
    <row r="32" spans="1:11" s="79" customFormat="1" ht="19.5" thickBot="1" x14ac:dyDescent="0.25">
      <c r="A32" s="75" t="s">
        <v>192</v>
      </c>
      <c r="B32" s="76"/>
      <c r="C32" s="77"/>
      <c r="D32" s="158">
        <f>SUM(D26:D31)</f>
        <v>5037.55</v>
      </c>
      <c r="E32" s="159" t="str">
        <f>IF(D32&gt;C64,"MONTO MÁXIMO PARA REBAJA 5.037,55  CORRIJA LOS DATOS","NOTA: MONTO A CONSIDERAR PARA GASTOS PERSONALES")</f>
        <v>NOTA: MONTO A CONSIDERAR PARA GASTOS PERSONALES</v>
      </c>
      <c r="G32" s="29"/>
      <c r="H32" s="29"/>
      <c r="I32" s="80"/>
      <c r="J32" s="80"/>
      <c r="K32" s="80"/>
    </row>
    <row r="33" spans="1:12" s="79" customFormat="1" ht="37.5" customHeight="1" thickBot="1" x14ac:dyDescent="0.25">
      <c r="A33" s="185" t="str">
        <f>IF(D32&gt;=C63,"El monto menor entre los Gastos Personales y la Canasta Básica (7CBF) es de $ 5.037,55",IF(D32&lt;C63,CONCATENATE("El monto menor entre los Gastos Personales y la Canasta Básica (7CBF) es de $ ",D32)))</f>
        <v>El monto menor entre los Gastos Personales y la Canasta Básica (7CBF) es de $ 5.037,55</v>
      </c>
      <c r="B33" s="186"/>
      <c r="C33" s="186"/>
      <c r="D33" s="187"/>
      <c r="E33" s="78"/>
      <c r="G33" s="29"/>
      <c r="H33" s="29"/>
      <c r="I33" s="80"/>
      <c r="J33" s="80"/>
      <c r="K33" s="80"/>
    </row>
    <row r="34" spans="1:12" s="79" customFormat="1" ht="35.25" customHeight="1" thickBot="1" x14ac:dyDescent="0.25">
      <c r="A34" s="185" t="str">
        <f>IF(D47&gt;0,CONCATENATE("Su REBAJA al impuesto causado por proyección de gastos personales es de $ ",D47),"Usted no está reportando proyección de gastos")</f>
        <v>Su REBAJA al impuesto causado por proyección de gastos personales es de $ 1007,51</v>
      </c>
      <c r="B34" s="186"/>
      <c r="C34" s="186"/>
      <c r="D34" s="187"/>
      <c r="E34" s="78"/>
      <c r="G34" s="29"/>
      <c r="H34" s="29"/>
      <c r="I34" s="80"/>
      <c r="J34" s="80"/>
      <c r="K34" s="80"/>
    </row>
    <row r="35" spans="1:12" s="79" customFormat="1" ht="30" customHeight="1" x14ac:dyDescent="0.2">
      <c r="A35" s="81"/>
      <c r="B35" s="81"/>
      <c r="C35" s="82"/>
      <c r="D35" s="82"/>
      <c r="E35" s="156"/>
      <c r="G35" s="29"/>
      <c r="H35" s="29"/>
      <c r="I35" s="80"/>
      <c r="J35" s="80"/>
      <c r="K35" s="80"/>
    </row>
    <row r="36" spans="1:12" ht="25.5" customHeight="1" x14ac:dyDescent="0.2">
      <c r="A36" s="182" t="s">
        <v>242</v>
      </c>
      <c r="B36" s="183"/>
      <c r="C36" s="183"/>
      <c r="D36" s="184"/>
      <c r="E36" s="66"/>
      <c r="F36" s="28"/>
      <c r="G36" s="28"/>
    </row>
    <row r="37" spans="1:12" x14ac:dyDescent="0.2">
      <c r="A37" s="83" t="s">
        <v>193</v>
      </c>
      <c r="B37" s="84"/>
      <c r="C37" s="11"/>
      <c r="D37" s="160">
        <f>+D13+D14+D15</f>
        <v>13332</v>
      </c>
      <c r="E37" s="85"/>
      <c r="F37" s="41"/>
      <c r="G37" s="41"/>
      <c r="H37" s="41"/>
      <c r="I37" s="41"/>
      <c r="J37" s="42"/>
    </row>
    <row r="38" spans="1:12" x14ac:dyDescent="0.2">
      <c r="A38" s="57" t="s">
        <v>239</v>
      </c>
      <c r="B38" s="86"/>
      <c r="C38" s="12"/>
      <c r="D38" s="161">
        <f>ROUND(D37*11.45%,2)</f>
        <v>1526.51</v>
      </c>
      <c r="F38" s="28"/>
      <c r="G38" s="28"/>
    </row>
    <row r="39" spans="1:12" ht="13.5" customHeight="1" thickBot="1" x14ac:dyDescent="0.25">
      <c r="A39" s="87" t="s">
        <v>194</v>
      </c>
      <c r="B39" s="88"/>
      <c r="C39" s="12"/>
      <c r="D39" s="162">
        <f>+D37-D38</f>
        <v>11805.49</v>
      </c>
      <c r="E39" s="89"/>
      <c r="F39" s="90"/>
      <c r="G39" s="90"/>
      <c r="H39" s="90"/>
      <c r="I39" s="90"/>
      <c r="J39" s="91"/>
      <c r="K39" s="91"/>
      <c r="L39" s="43"/>
    </row>
    <row r="40" spans="1:12" ht="13.5" thickTop="1" x14ac:dyDescent="0.2">
      <c r="A40" s="92" t="s">
        <v>195</v>
      </c>
      <c r="B40" s="86"/>
      <c r="C40" s="12"/>
      <c r="D40" s="163">
        <f>VLOOKUP(D39,A68:D77,1)</f>
        <v>11310.01</v>
      </c>
      <c r="F40" s="90"/>
      <c r="G40" s="90"/>
      <c r="H40" s="90"/>
      <c r="I40" s="90"/>
      <c r="J40" s="91"/>
      <c r="K40" s="91"/>
    </row>
    <row r="41" spans="1:12" ht="13.5" thickBot="1" x14ac:dyDescent="0.25">
      <c r="A41" s="93" t="s">
        <v>196</v>
      </c>
      <c r="B41" s="94"/>
      <c r="C41" s="13"/>
      <c r="D41" s="164">
        <f>+D39-D40</f>
        <v>495.47999999999956</v>
      </c>
      <c r="F41" s="28"/>
      <c r="G41" s="28"/>
    </row>
    <row r="42" spans="1:12" x14ac:dyDescent="0.2">
      <c r="A42" s="95" t="s">
        <v>197</v>
      </c>
      <c r="B42" s="96"/>
      <c r="C42" s="167">
        <f>+VLOOKUP(D40,A68:D77,4,)</f>
        <v>0.05</v>
      </c>
      <c r="D42" s="160">
        <f>ROUND(D41*C42,2)</f>
        <v>24.77</v>
      </c>
      <c r="F42" s="28"/>
      <c r="G42" s="28"/>
    </row>
    <row r="43" spans="1:12" ht="13.5" thickBot="1" x14ac:dyDescent="0.25">
      <c r="A43" s="97" t="s">
        <v>198</v>
      </c>
      <c r="B43" s="98"/>
      <c r="C43" s="14"/>
      <c r="D43" s="165">
        <f>+VLOOKUP(D40,A68:C77,3,)</f>
        <v>0</v>
      </c>
      <c r="F43" s="28"/>
      <c r="G43" s="28"/>
    </row>
    <row r="44" spans="1:12" x14ac:dyDescent="0.2">
      <c r="A44" s="83" t="s">
        <v>243</v>
      </c>
      <c r="B44" s="99"/>
      <c r="C44" s="11"/>
      <c r="D44" s="166">
        <f>D42+D43</f>
        <v>24.77</v>
      </c>
      <c r="F44" s="28"/>
      <c r="G44" s="28"/>
    </row>
    <row r="45" spans="1:12" x14ac:dyDescent="0.2">
      <c r="A45" s="182" t="s">
        <v>238</v>
      </c>
      <c r="B45" s="183"/>
      <c r="C45" s="183"/>
      <c r="D45" s="184"/>
      <c r="F45" s="28"/>
      <c r="G45" s="28"/>
    </row>
    <row r="46" spans="1:12" ht="25.5" x14ac:dyDescent="0.2">
      <c r="A46" s="15" t="s">
        <v>232</v>
      </c>
      <c r="B46" s="16" t="s">
        <v>244</v>
      </c>
      <c r="C46" s="17"/>
      <c r="D46" s="15" t="s">
        <v>241</v>
      </c>
      <c r="F46" s="28"/>
      <c r="G46" s="28"/>
    </row>
    <row r="47" spans="1:12" ht="13.5" thickBot="1" x14ac:dyDescent="0.25">
      <c r="A47" s="168">
        <f>IF(D21&lt;D61,20%,IF(D21&gt;D61,10%,0))</f>
        <v>0.2</v>
      </c>
      <c r="B47" s="169">
        <f>IF(D32&lt;=C64,D32,IF(D32&gt;C64,C64,0))</f>
        <v>5037.55</v>
      </c>
      <c r="C47" s="170"/>
      <c r="D47" s="169">
        <f>ROUND(A47*B47,2)</f>
        <v>1007.51</v>
      </c>
      <c r="F47" s="100"/>
      <c r="G47" s="28"/>
    </row>
    <row r="48" spans="1:12" ht="21.75" customHeight="1" thickBot="1" x14ac:dyDescent="0.25">
      <c r="A48" s="18" t="s">
        <v>245</v>
      </c>
      <c r="B48" s="19"/>
      <c r="C48" s="19"/>
      <c r="D48" s="171">
        <f>IF(D44&lt;D47,0,IF(D44&gt;D47,D44-D47,0))</f>
        <v>0</v>
      </c>
      <c r="F48" s="28"/>
      <c r="G48" s="28"/>
    </row>
    <row r="49" spans="1:7" ht="26.25" customHeight="1" thickBot="1" x14ac:dyDescent="0.25">
      <c r="A49" s="18" t="s">
        <v>246</v>
      </c>
      <c r="B49" s="19"/>
      <c r="C49" s="19"/>
      <c r="D49" s="171">
        <f>ROUND(D48/12,2)</f>
        <v>0</v>
      </c>
      <c r="F49" s="28"/>
      <c r="G49" s="28"/>
    </row>
    <row r="50" spans="1:7" x14ac:dyDescent="0.2">
      <c r="A50" s="48"/>
      <c r="B50" s="48"/>
      <c r="C50" s="48"/>
      <c r="D50" s="101"/>
      <c r="F50" s="28"/>
      <c r="G50" s="28"/>
    </row>
    <row r="51" spans="1:7" ht="13.5" thickBot="1" x14ac:dyDescent="0.25">
      <c r="F51" s="28"/>
      <c r="G51" s="28"/>
    </row>
    <row r="52" spans="1:7" ht="23.25" customHeight="1" thickBot="1" x14ac:dyDescent="0.25">
      <c r="A52" s="185" t="str">
        <f>IF(D44&gt;0,CONCATENATE("Su impuesto causado es de $ ",D44," para el ejercicio fiscal 2022"),"No genera impuesto")</f>
        <v>Su impuesto causado es de $ 24,77 para el ejercicio fiscal 2022</v>
      </c>
      <c r="B52" s="186"/>
      <c r="C52" s="186"/>
      <c r="D52" s="187"/>
      <c r="F52" s="28"/>
      <c r="G52" s="28"/>
    </row>
    <row r="53" spans="1:7" ht="33.75" customHeight="1" thickBot="1" x14ac:dyDescent="0.25">
      <c r="A53" s="185" t="str">
        <f>IF(D47&gt;0,CONCATENATE("Su REBAJA al impuesto causado por proyección de gastos personales es de $ ",D47),"Usted no está reportando proyección de gastos")</f>
        <v>Su REBAJA al impuesto causado por proyección de gastos personales es de $ 1007,51</v>
      </c>
      <c r="B53" s="186"/>
      <c r="C53" s="186"/>
      <c r="D53" s="187"/>
      <c r="F53" s="28"/>
      <c r="G53" s="28"/>
    </row>
    <row r="54" spans="1:7" ht="33.75" customHeight="1" thickBot="1" x14ac:dyDescent="0.25">
      <c r="A54" s="185" t="str">
        <f>IF(D48&gt;0,CONCATENATE("Su impuesto de renta anual es de $ ",D48," y su retención de impuesto mensual será aproximadamente de $ ",D49),"Su retención de impuesto anual es CERO 0")</f>
        <v>Su retención de impuesto anual es CERO 0</v>
      </c>
      <c r="B54" s="186"/>
      <c r="C54" s="186"/>
      <c r="D54" s="187"/>
      <c r="E54" s="66"/>
      <c r="F54" s="28"/>
      <c r="G54" s="28"/>
    </row>
    <row r="55" spans="1:7" ht="35.25" customHeight="1" thickBot="1" x14ac:dyDescent="0.25">
      <c r="A55" s="185" t="str">
        <f>IF(AND(D44&gt;0,D47&gt;0,D48&gt;=0),"Usted ESTÁ obligado a presentar su Anexo de Gastos Personales del 2022 en febrero de 2023, para lo cual ingresará a la página del SRI con su usuario y clave personal","Usted NO está obligado a presentar su Anexo de Gastos Personales del 2022")</f>
        <v>Usted ESTÁ obligado a presentar su Anexo de Gastos Personales del 2022 en febrero de 2023, para lo cual ingresará a la página del SRI con su usuario y clave personal</v>
      </c>
      <c r="B55" s="186"/>
      <c r="C55" s="186"/>
      <c r="D55" s="187"/>
      <c r="F55" s="28"/>
      <c r="G55" s="28"/>
    </row>
    <row r="56" spans="1:7" ht="15" x14ac:dyDescent="0.2">
      <c r="A56" s="102"/>
      <c r="B56" s="102"/>
      <c r="C56" s="102"/>
      <c r="D56" s="102"/>
      <c r="F56" s="28"/>
      <c r="G56" s="28"/>
    </row>
    <row r="57" spans="1:7" ht="15" x14ac:dyDescent="0.2">
      <c r="A57" s="102"/>
      <c r="B57" s="102"/>
      <c r="C57" s="102"/>
      <c r="D57" s="102"/>
      <c r="F57" s="28"/>
      <c r="G57" s="28"/>
    </row>
    <row r="58" spans="1:7" x14ac:dyDescent="0.2">
      <c r="A58" s="48"/>
      <c r="B58" s="48"/>
      <c r="C58" s="48"/>
      <c r="D58" s="48"/>
      <c r="F58" s="28"/>
      <c r="G58" s="28"/>
    </row>
    <row r="59" spans="1:7" x14ac:dyDescent="0.2">
      <c r="A59" s="182" t="s">
        <v>233</v>
      </c>
      <c r="B59" s="183"/>
      <c r="C59" s="183"/>
      <c r="D59" s="184"/>
      <c r="F59" s="28"/>
      <c r="G59" s="28"/>
    </row>
    <row r="60" spans="1:7" x14ac:dyDescent="0.2">
      <c r="A60" s="15"/>
      <c r="B60" s="15" t="s">
        <v>228</v>
      </c>
      <c r="C60" s="15" t="s">
        <v>176</v>
      </c>
      <c r="D60" s="15" t="s">
        <v>229</v>
      </c>
      <c r="F60" s="28"/>
      <c r="G60" s="28"/>
    </row>
    <row r="61" spans="1:7" x14ac:dyDescent="0.2">
      <c r="A61" s="60" t="s">
        <v>236</v>
      </c>
      <c r="B61" s="172">
        <v>2.13</v>
      </c>
      <c r="C61" s="173">
        <v>11310</v>
      </c>
      <c r="D61" s="174">
        <f>ROUND(B61*C61,2)</f>
        <v>24090.3</v>
      </c>
      <c r="F61" s="28"/>
      <c r="G61" s="28"/>
    </row>
    <row r="62" spans="1:7" ht="25.5" x14ac:dyDescent="0.2">
      <c r="A62" s="87" t="s">
        <v>230</v>
      </c>
      <c r="B62" s="88" t="s">
        <v>232</v>
      </c>
      <c r="C62" s="103" t="s">
        <v>237</v>
      </c>
      <c r="D62" s="104" t="s">
        <v>247</v>
      </c>
      <c r="F62" s="28"/>
      <c r="G62" s="28"/>
    </row>
    <row r="63" spans="1:7" x14ac:dyDescent="0.2">
      <c r="A63" s="87" t="s">
        <v>235</v>
      </c>
      <c r="B63" s="175">
        <v>0.2</v>
      </c>
      <c r="C63" s="176">
        <f>ROUND(7*719.65,2)</f>
        <v>5037.55</v>
      </c>
      <c r="D63" s="176">
        <f>ROUND(B63*C63,2)</f>
        <v>1007.51</v>
      </c>
      <c r="F63" s="28"/>
      <c r="G63" s="28"/>
    </row>
    <row r="64" spans="1:7" x14ac:dyDescent="0.2">
      <c r="A64" s="87" t="s">
        <v>234</v>
      </c>
      <c r="B64" s="175">
        <v>0.1</v>
      </c>
      <c r="C64" s="176">
        <f>ROUND(7*719.65,2)</f>
        <v>5037.55</v>
      </c>
      <c r="D64" s="176">
        <f>ROUND(B64*C64,2)</f>
        <v>503.76</v>
      </c>
      <c r="F64" s="28"/>
      <c r="G64" s="28"/>
    </row>
    <row r="65" spans="1:12" x14ac:dyDescent="0.2">
      <c r="F65" s="28"/>
      <c r="G65" s="28"/>
    </row>
    <row r="66" spans="1:12" ht="13.5" thickBot="1" x14ac:dyDescent="0.25">
      <c r="A66" s="180" t="s">
        <v>170</v>
      </c>
      <c r="B66" s="180"/>
      <c r="C66" s="180"/>
      <c r="D66" s="180"/>
      <c r="F66" s="28"/>
      <c r="G66" s="28"/>
    </row>
    <row r="67" spans="1:12" ht="51.75" thickTop="1" x14ac:dyDescent="0.2">
      <c r="A67" s="105" t="s">
        <v>171</v>
      </c>
      <c r="B67" s="105" t="s">
        <v>172</v>
      </c>
      <c r="C67" s="105" t="s">
        <v>173</v>
      </c>
      <c r="D67" s="105" t="s">
        <v>174</v>
      </c>
      <c r="E67" s="106"/>
      <c r="F67" s="28"/>
      <c r="G67" s="28"/>
    </row>
    <row r="68" spans="1:12" ht="15" x14ac:dyDescent="0.2">
      <c r="A68" s="177">
        <v>0</v>
      </c>
      <c r="B68" s="177">
        <v>11310</v>
      </c>
      <c r="C68" s="177">
        <v>0</v>
      </c>
      <c r="D68" s="178">
        <v>0</v>
      </c>
      <c r="E68" s="107"/>
      <c r="F68" s="28"/>
      <c r="G68" s="28"/>
    </row>
    <row r="69" spans="1:12" s="31" customFormat="1" ht="15" x14ac:dyDescent="0.2">
      <c r="A69" s="177">
        <v>11310.01</v>
      </c>
      <c r="B69" s="177">
        <v>14410</v>
      </c>
      <c r="C69" s="177">
        <v>0</v>
      </c>
      <c r="D69" s="178">
        <v>0.05</v>
      </c>
      <c r="E69" s="108"/>
      <c r="F69" s="33"/>
      <c r="G69" s="33"/>
      <c r="H69" s="33"/>
      <c r="I69" s="33"/>
      <c r="J69" s="34"/>
      <c r="K69" s="34"/>
    </row>
    <row r="70" spans="1:12" s="31" customFormat="1" ht="15" x14ac:dyDescent="0.2">
      <c r="A70" s="177">
        <v>14410.01</v>
      </c>
      <c r="B70" s="177">
        <v>18010</v>
      </c>
      <c r="C70" s="177">
        <v>155</v>
      </c>
      <c r="D70" s="178">
        <v>0.1</v>
      </c>
      <c r="E70" s="108"/>
      <c r="F70" s="33"/>
      <c r="G70" s="33"/>
      <c r="H70" s="33"/>
      <c r="I70" s="33"/>
      <c r="J70" s="34"/>
      <c r="K70" s="34"/>
    </row>
    <row r="71" spans="1:12" s="31" customFormat="1" ht="15" x14ac:dyDescent="0.2">
      <c r="A71" s="177">
        <v>18010.009999999998</v>
      </c>
      <c r="B71" s="177">
        <v>21630</v>
      </c>
      <c r="C71" s="177">
        <v>515</v>
      </c>
      <c r="D71" s="178">
        <v>0.12</v>
      </c>
      <c r="E71" s="108"/>
      <c r="F71" s="33"/>
      <c r="G71" s="33"/>
      <c r="H71" s="33"/>
      <c r="I71" s="33"/>
      <c r="J71" s="34"/>
      <c r="K71" s="34"/>
    </row>
    <row r="72" spans="1:12" s="31" customFormat="1" ht="15" x14ac:dyDescent="0.2">
      <c r="A72" s="177">
        <v>21630.01</v>
      </c>
      <c r="B72" s="177">
        <v>31630</v>
      </c>
      <c r="C72" s="177">
        <v>949.4</v>
      </c>
      <c r="D72" s="178">
        <v>0.15</v>
      </c>
      <c r="E72" s="108"/>
      <c r="F72" s="33"/>
      <c r="G72" s="33"/>
      <c r="H72" s="33"/>
      <c r="I72" s="33"/>
      <c r="J72" s="34"/>
      <c r="K72" s="34"/>
    </row>
    <row r="73" spans="1:12" ht="15" x14ac:dyDescent="0.2">
      <c r="A73" s="177">
        <v>31630.01</v>
      </c>
      <c r="B73" s="177">
        <v>41630</v>
      </c>
      <c r="C73" s="177">
        <v>2449.4</v>
      </c>
      <c r="D73" s="178">
        <v>0.2</v>
      </c>
      <c r="E73" s="108"/>
      <c r="F73" s="28"/>
      <c r="G73" s="28"/>
    </row>
    <row r="74" spans="1:12" ht="15" x14ac:dyDescent="0.2">
      <c r="A74" s="177">
        <v>41630.01</v>
      </c>
      <c r="B74" s="177">
        <v>51630</v>
      </c>
      <c r="C74" s="177">
        <v>4449.3999999999996</v>
      </c>
      <c r="D74" s="178">
        <v>0.25</v>
      </c>
      <c r="E74" s="108"/>
      <c r="F74" s="28"/>
      <c r="G74" s="28"/>
    </row>
    <row r="75" spans="1:12" ht="15" x14ac:dyDescent="0.2">
      <c r="A75" s="177">
        <v>51630.01</v>
      </c>
      <c r="B75" s="177">
        <v>61630</v>
      </c>
      <c r="C75" s="177">
        <v>6949.4</v>
      </c>
      <c r="D75" s="178">
        <v>0.3</v>
      </c>
      <c r="E75" s="108"/>
      <c r="F75" s="28"/>
      <c r="G75" s="28"/>
    </row>
    <row r="76" spans="1:12" ht="15" x14ac:dyDescent="0.2">
      <c r="A76" s="177">
        <v>61630.01</v>
      </c>
      <c r="B76" s="177">
        <v>100000</v>
      </c>
      <c r="C76" s="177">
        <v>9949.4</v>
      </c>
      <c r="D76" s="178">
        <v>0.35</v>
      </c>
      <c r="E76" s="108"/>
      <c r="F76" s="28"/>
      <c r="G76" s="28"/>
    </row>
    <row r="77" spans="1:12" ht="15" x14ac:dyDescent="0.2">
      <c r="A77" s="177">
        <v>100000.01</v>
      </c>
      <c r="B77" s="177" t="s">
        <v>175</v>
      </c>
      <c r="C77" s="177">
        <v>23378.9</v>
      </c>
      <c r="D77" s="179">
        <v>0.37</v>
      </c>
      <c r="F77" s="28"/>
      <c r="G77" s="28"/>
    </row>
    <row r="78" spans="1:12" ht="23.25" customHeight="1" x14ac:dyDescent="0.2">
      <c r="A78" s="188" t="s">
        <v>251</v>
      </c>
      <c r="B78" s="189"/>
      <c r="C78" s="189"/>
      <c r="D78" s="189"/>
      <c r="F78" s="28"/>
      <c r="G78" s="28"/>
    </row>
    <row r="79" spans="1:12" ht="23.25" customHeight="1" x14ac:dyDescent="0.2">
      <c r="A79" s="151"/>
      <c r="B79" s="157"/>
      <c r="C79" s="157"/>
      <c r="D79" s="157"/>
      <c r="F79" s="28"/>
      <c r="G79" s="28"/>
    </row>
    <row r="80" spans="1:12" s="28" customFormat="1" ht="45" customHeight="1" x14ac:dyDescent="0.2">
      <c r="A80" s="181" t="s">
        <v>248</v>
      </c>
      <c r="B80" s="181"/>
      <c r="C80" s="181"/>
      <c r="D80" s="181"/>
      <c r="E80" s="27"/>
      <c r="J80" s="29"/>
      <c r="K80" s="29"/>
      <c r="L80" s="30"/>
    </row>
    <row r="81" spans="1:12" s="28" customFormat="1" ht="13.5" thickBot="1" x14ac:dyDescent="0.25">
      <c r="A81" s="109"/>
      <c r="B81" s="30"/>
      <c r="C81" s="30"/>
      <c r="D81" s="30"/>
      <c r="E81" s="27"/>
      <c r="J81" s="29"/>
      <c r="K81" s="29"/>
      <c r="L81" s="30"/>
    </row>
    <row r="82" spans="1:12" s="28" customFormat="1" ht="23.25" thickTop="1" thickBot="1" x14ac:dyDescent="0.25">
      <c r="A82" s="110" t="s">
        <v>199</v>
      </c>
      <c r="B82" s="110" t="s">
        <v>200</v>
      </c>
      <c r="C82" s="30"/>
      <c r="D82" s="30"/>
      <c r="E82" s="27"/>
      <c r="J82" s="29"/>
      <c r="K82" s="29"/>
      <c r="L82" s="30"/>
    </row>
    <row r="83" spans="1:12" s="28" customFormat="1" ht="14.25" thickTop="1" thickBot="1" x14ac:dyDescent="0.25">
      <c r="A83" s="111">
        <v>1</v>
      </c>
      <c r="B83" s="111" t="s">
        <v>201</v>
      </c>
      <c r="C83" s="30"/>
      <c r="D83" s="30"/>
      <c r="E83" s="27"/>
      <c r="J83" s="29"/>
      <c r="K83" s="29"/>
      <c r="L83" s="30"/>
    </row>
    <row r="84" spans="1:12" s="28" customFormat="1" ht="14.25" thickTop="1" thickBot="1" x14ac:dyDescent="0.25">
      <c r="A84" s="111">
        <v>2</v>
      </c>
      <c r="B84" s="111" t="s">
        <v>202</v>
      </c>
      <c r="C84" s="30"/>
      <c r="D84" s="30"/>
      <c r="E84" s="27"/>
      <c r="J84" s="29"/>
      <c r="K84" s="29"/>
      <c r="L84" s="30"/>
    </row>
    <row r="85" spans="1:12" s="28" customFormat="1" ht="14.25" thickTop="1" thickBot="1" x14ac:dyDescent="0.25">
      <c r="A85" s="111">
        <v>3</v>
      </c>
      <c r="B85" s="111" t="s">
        <v>203</v>
      </c>
      <c r="C85" s="30"/>
      <c r="D85" s="30"/>
      <c r="E85" s="27"/>
      <c r="J85" s="29"/>
      <c r="K85" s="29"/>
      <c r="L85" s="30"/>
    </row>
    <row r="86" spans="1:12" s="28" customFormat="1" ht="14.25" thickTop="1" thickBot="1" x14ac:dyDescent="0.25">
      <c r="A86" s="111">
        <v>4</v>
      </c>
      <c r="B86" s="111" t="s">
        <v>204</v>
      </c>
      <c r="C86" s="30"/>
      <c r="D86" s="30"/>
      <c r="E86" s="27"/>
      <c r="J86" s="29"/>
      <c r="K86" s="29"/>
      <c r="L86" s="30"/>
    </row>
    <row r="87" spans="1:12" s="28" customFormat="1" ht="14.25" thickTop="1" thickBot="1" x14ac:dyDescent="0.25">
      <c r="A87" s="111">
        <v>5</v>
      </c>
      <c r="B87" s="111" t="s">
        <v>205</v>
      </c>
      <c r="C87" s="30"/>
      <c r="D87" s="30"/>
      <c r="E87" s="27"/>
      <c r="J87" s="29"/>
      <c r="K87" s="29"/>
      <c r="L87" s="30"/>
    </row>
    <row r="88" spans="1:12" s="28" customFormat="1" ht="14.25" thickTop="1" thickBot="1" x14ac:dyDescent="0.25">
      <c r="A88" s="111">
        <v>6</v>
      </c>
      <c r="B88" s="111" t="s">
        <v>206</v>
      </c>
      <c r="C88" s="30"/>
      <c r="D88" s="30"/>
      <c r="E88" s="27"/>
      <c r="J88" s="29"/>
      <c r="K88" s="29"/>
      <c r="L88" s="30"/>
    </row>
    <row r="89" spans="1:12" s="28" customFormat="1" ht="14.25" thickTop="1" thickBot="1" x14ac:dyDescent="0.25">
      <c r="A89" s="111">
        <v>7</v>
      </c>
      <c r="B89" s="111" t="s">
        <v>207</v>
      </c>
      <c r="C89" s="30"/>
      <c r="D89" s="30"/>
      <c r="E89" s="27"/>
      <c r="J89" s="29"/>
      <c r="K89" s="29"/>
      <c r="L89" s="30"/>
    </row>
    <row r="90" spans="1:12" s="28" customFormat="1" ht="14.25" thickTop="1" thickBot="1" x14ac:dyDescent="0.25">
      <c r="A90" s="111">
        <v>8</v>
      </c>
      <c r="B90" s="111" t="s">
        <v>208</v>
      </c>
      <c r="C90" s="30"/>
      <c r="D90" s="30"/>
      <c r="E90" s="27"/>
      <c r="J90" s="29"/>
      <c r="K90" s="29"/>
      <c r="L90" s="30"/>
    </row>
    <row r="91" spans="1:12" s="28" customFormat="1" ht="14.25" thickTop="1" thickBot="1" x14ac:dyDescent="0.25">
      <c r="A91" s="111">
        <v>9</v>
      </c>
      <c r="B91" s="111" t="s">
        <v>209</v>
      </c>
      <c r="C91" s="30"/>
      <c r="D91" s="30"/>
      <c r="E91" s="27"/>
      <c r="J91" s="29"/>
      <c r="K91" s="29"/>
      <c r="L91" s="30"/>
    </row>
    <row r="92" spans="1:12" s="28" customFormat="1" ht="14.25" thickTop="1" thickBot="1" x14ac:dyDescent="0.25">
      <c r="A92" s="111">
        <v>0</v>
      </c>
      <c r="B92" s="111" t="s">
        <v>210</v>
      </c>
      <c r="C92" s="30"/>
      <c r="D92" s="30"/>
      <c r="E92" s="27"/>
      <c r="J92" s="29"/>
      <c r="K92" s="29"/>
      <c r="L92" s="30"/>
    </row>
    <row r="93" spans="1:12" s="28" customFormat="1" ht="14.25" thickTop="1" thickBot="1" x14ac:dyDescent="0.25">
      <c r="A93" s="112"/>
      <c r="B93" s="30"/>
      <c r="C93" s="30"/>
      <c r="D93" s="30"/>
      <c r="E93" s="27"/>
      <c r="J93" s="29"/>
      <c r="K93" s="29"/>
      <c r="L93" s="30"/>
    </row>
    <row r="94" spans="1:12" s="28" customFormat="1" ht="19.5" customHeight="1" thickBot="1" x14ac:dyDescent="0.25">
      <c r="A94" s="122" t="s">
        <v>249</v>
      </c>
      <c r="B94" s="123"/>
      <c r="C94" s="123"/>
      <c r="D94" s="124"/>
      <c r="E94" s="27"/>
      <c r="J94" s="29"/>
      <c r="K94" s="29"/>
      <c r="L94" s="30"/>
    </row>
    <row r="95" spans="1:12" s="28" customFormat="1" x14ac:dyDescent="0.2">
      <c r="A95" s="30"/>
      <c r="B95" s="30"/>
      <c r="C95" s="30"/>
      <c r="D95" s="30"/>
      <c r="E95" s="27"/>
      <c r="J95" s="29"/>
      <c r="K95" s="29"/>
      <c r="L95" s="30"/>
    </row>
  </sheetData>
  <sheetProtection algorithmName="SHA-512" hashValue="bi/n1opMFjHbTSshOgS25ZtBD2YCVg1v9g5aBUulkjkLEpYqZwexiRqxD3JBUgq4JvkLzeomVmGHfEX4yaf93Q==" saltValue="0BmD0tdO1E1sh3C7oDLrcg==" spinCount="100000" sheet="1" objects="1" scenarios="1" selectLockedCells="1"/>
  <protectedRanges>
    <protectedRange sqref="A10:D10" name="Rango5" securityDescriptor="O:WDG:WDD:(A;;CC;;;WD)"/>
    <protectedRange sqref="A10:D10" name="Rango1_1" securityDescriptor="O:WDG:WDD:(A;;CC;;;WD)"/>
    <protectedRange sqref="D26:D31" name="Rango3" securityDescriptor="O:WDG:WDD:(A;;CC;;;WD)"/>
    <protectedRange sqref="B5:B8" name="Rango2" securityDescriptor="O:WDG:WDD:(A;;CC;;;WD)"/>
    <protectedRange sqref="B13:C20" name="Rango1" securityDescriptor="O:WDG:WDD:(A;;CC;;;WD)"/>
  </protectedRanges>
  <customSheetViews>
    <customSheetView guid="{1FDD97C7-FF11-4A0B-BA6B-6B11554DEC7C}" scale="115" showPageBreaks="1" showGridLines="0" printArea="1">
      <pane ySplit="1" topLeftCell="A2" activePane="bottomLeft" state="frozen"/>
      <selection pane="bottomLeft" activeCell="D13" sqref="D13:D20"/>
      <pageMargins left="0.15" right="0.13" top="0.34" bottom="0.98425196850393704" header="0.04" footer="0.5"/>
      <printOptions horizontalCentered="1"/>
      <pageSetup paperSize="9" orientation="portrait" horizontalDpi="300" verticalDpi="300" r:id="rId1"/>
      <headerFooter alignWithMargins="0"/>
    </customSheetView>
  </customSheetViews>
  <mergeCells count="19">
    <mergeCell ref="A22:D22"/>
    <mergeCell ref="A34:D34"/>
    <mergeCell ref="A33:D33"/>
    <mergeCell ref="A36:D36"/>
    <mergeCell ref="A3:D3"/>
    <mergeCell ref="A8:D8"/>
    <mergeCell ref="A9:B9"/>
    <mergeCell ref="C9:D9"/>
    <mergeCell ref="A11:D11"/>
    <mergeCell ref="A66:D66"/>
    <mergeCell ref="A80:D80"/>
    <mergeCell ref="A59:D59"/>
    <mergeCell ref="A25:D25"/>
    <mergeCell ref="A45:D45"/>
    <mergeCell ref="A55:D55"/>
    <mergeCell ref="A54:D54"/>
    <mergeCell ref="A53:D53"/>
    <mergeCell ref="A78:D78"/>
    <mergeCell ref="A52:D52"/>
  </mergeCells>
  <dataValidations disablePrompts="1" count="3">
    <dataValidation type="decimal" allowBlank="1" showInputMessage="1" showErrorMessage="1" error="EL TOTAL ANUAL NO PUEDE SUPERAR $ 14,040.00 EN ESTE RUBRO" sqref="C31 C28">
      <formula1>0</formula1>
      <formula2>1170</formula2>
    </dataValidation>
    <dataValidation type="decimal" allowBlank="1" showInputMessage="1" showErrorMessage="1" error="EL TOTAL ANUAL NO PUEDE SUPERAR $ 3,510.00 EN ESTE RUBRO" sqref="C26:C27 C29:C30">
      <formula1>0</formula1>
      <formula2>292.5</formula2>
    </dataValidation>
    <dataValidation type="decimal" allowBlank="1" showInputMessage="1" showErrorMessage="1" error="Monto máximo 5.037,55" sqref="D32">
      <formula1>0</formula1>
      <formula2>5037.55</formula2>
    </dataValidation>
  </dataValidations>
  <printOptions horizontalCentered="1"/>
  <pageMargins left="0.15" right="0.13" top="0.34" bottom="0.98425196850393704" header="0.04" footer="0.5"/>
  <pageSetup paperSize="9" orientation="portrait"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51"/>
  <sheetViews>
    <sheetView showGridLines="0" tabSelected="1" topLeftCell="A4" zoomScale="70" zoomScaleNormal="70" workbookViewId="0">
      <selection activeCell="Y25" sqref="Y25:AH25"/>
    </sheetView>
  </sheetViews>
  <sheetFormatPr baseColWidth="10" defaultColWidth="0" defaultRowHeight="12.75" zeroHeight="1" x14ac:dyDescent="0.2"/>
  <cols>
    <col min="1" max="1" width="0.7109375" style="125" customWidth="1"/>
    <col min="2" max="2" width="4.42578125" style="125" customWidth="1"/>
    <col min="3" max="15" width="4" style="125" customWidth="1"/>
    <col min="16" max="16" width="4.28515625" style="125" customWidth="1"/>
    <col min="17" max="17" width="4.140625" style="125" customWidth="1"/>
    <col min="18" max="18" width="4" style="125" customWidth="1"/>
    <col min="19" max="19" width="5" style="125" customWidth="1"/>
    <col min="20" max="20" width="6.7109375" style="125" customWidth="1"/>
    <col min="21" max="21" width="5.140625" style="125" customWidth="1"/>
    <col min="22" max="23" width="4.42578125" style="125" customWidth="1"/>
    <col min="24" max="25" width="4.140625" style="125" customWidth="1"/>
    <col min="26" max="27" width="4.5703125" style="125" customWidth="1"/>
    <col min="28" max="29" width="4.140625" style="125" customWidth="1"/>
    <col min="30" max="31" width="4" style="125" customWidth="1"/>
    <col min="32" max="32" width="4.140625" style="125" customWidth="1"/>
    <col min="33" max="34" width="4" style="125" customWidth="1"/>
    <col min="35" max="37" width="11.42578125" style="125" customWidth="1"/>
    <col min="38" max="16384" width="11.42578125" style="125" hidden="1"/>
  </cols>
  <sheetData>
    <row r="1" spans="2:41" ht="13.5" thickBot="1" x14ac:dyDescent="0.25"/>
    <row r="2" spans="2:41" ht="21.75" customHeight="1" thickBot="1" x14ac:dyDescent="0.25">
      <c r="B2" s="255"/>
      <c r="C2" s="255"/>
      <c r="D2" s="255"/>
      <c r="E2" s="255"/>
      <c r="F2" s="255"/>
      <c r="G2" s="255"/>
      <c r="H2" s="255"/>
      <c r="I2" s="255"/>
      <c r="J2" s="256" t="s">
        <v>0</v>
      </c>
      <c r="K2" s="256"/>
      <c r="L2" s="256"/>
      <c r="M2" s="256"/>
      <c r="N2" s="256"/>
      <c r="O2" s="256"/>
      <c r="P2" s="256"/>
      <c r="Q2" s="256"/>
      <c r="R2" s="256"/>
      <c r="S2" s="256"/>
      <c r="T2" s="256"/>
      <c r="U2" s="256"/>
      <c r="V2" s="256"/>
      <c r="W2" s="256"/>
      <c r="X2" s="256"/>
      <c r="Y2" s="256"/>
      <c r="Z2" s="256"/>
      <c r="AA2" s="256"/>
      <c r="AB2" s="256"/>
      <c r="AC2" s="256"/>
      <c r="AD2" s="256"/>
      <c r="AE2" s="256"/>
      <c r="AF2" s="256"/>
      <c r="AG2" s="256"/>
      <c r="AH2" s="256"/>
    </row>
    <row r="3" spans="2:41" ht="21.75" customHeight="1" thickBot="1" x14ac:dyDescent="0.25">
      <c r="B3" s="255"/>
      <c r="C3" s="255"/>
      <c r="D3" s="255"/>
      <c r="E3" s="255"/>
      <c r="F3" s="255"/>
      <c r="G3" s="255"/>
      <c r="H3" s="255"/>
      <c r="I3" s="255"/>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row>
    <row r="4" spans="2:41" ht="15.95" customHeight="1" thickBot="1" x14ac:dyDescent="0.25">
      <c r="B4" s="126"/>
      <c r="C4" s="127"/>
      <c r="D4" s="127"/>
      <c r="E4" s="127"/>
      <c r="F4" s="127"/>
      <c r="G4" s="127"/>
      <c r="H4" s="127"/>
      <c r="I4" s="128"/>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129"/>
    </row>
    <row r="5" spans="2:41" ht="15.95" customHeight="1" thickBot="1" x14ac:dyDescent="0.25">
      <c r="B5" s="257" t="s">
        <v>1</v>
      </c>
      <c r="C5" s="257"/>
      <c r="D5" s="257"/>
      <c r="E5" s="257"/>
      <c r="F5" s="257"/>
      <c r="G5" s="257"/>
      <c r="H5" s="257"/>
      <c r="I5" s="257"/>
      <c r="J5" s="130"/>
      <c r="K5" s="130"/>
      <c r="L5" s="130"/>
      <c r="M5" s="130"/>
      <c r="N5" s="130"/>
      <c r="O5" s="130"/>
      <c r="P5" s="130"/>
      <c r="Q5" s="130"/>
      <c r="R5" s="130"/>
      <c r="S5" s="131"/>
      <c r="T5" s="130"/>
      <c r="U5" s="130"/>
      <c r="V5" s="130"/>
      <c r="W5" s="130"/>
      <c r="X5" s="130"/>
      <c r="Y5" s="130"/>
      <c r="Z5" s="130"/>
      <c r="AA5" s="130"/>
      <c r="AB5" s="130"/>
      <c r="AC5" s="130"/>
      <c r="AD5" s="130"/>
      <c r="AE5" s="130"/>
      <c r="AF5" s="130"/>
      <c r="AG5" s="130"/>
      <c r="AH5" s="132"/>
      <c r="AI5" s="129"/>
    </row>
    <row r="6" spans="2:41" ht="9" customHeight="1" thickBot="1" x14ac:dyDescent="0.25">
      <c r="B6" s="133"/>
      <c r="C6" s="134"/>
      <c r="D6" s="134"/>
      <c r="E6" s="134"/>
      <c r="F6" s="134"/>
      <c r="G6" s="134"/>
      <c r="H6" s="134"/>
      <c r="I6" s="134"/>
      <c r="J6" s="130"/>
      <c r="K6" s="130"/>
      <c r="L6" s="130"/>
      <c r="M6" s="130"/>
      <c r="N6" s="130"/>
      <c r="O6" s="130"/>
      <c r="P6" s="130"/>
      <c r="Q6" s="130"/>
      <c r="R6" s="130"/>
      <c r="S6" s="131"/>
      <c r="T6" s="130"/>
      <c r="U6" s="130"/>
      <c r="V6" s="130"/>
      <c r="W6" s="130"/>
      <c r="X6" s="130"/>
      <c r="Y6" s="130"/>
      <c r="Z6" s="130"/>
      <c r="AA6" s="130"/>
      <c r="AB6" s="130"/>
      <c r="AC6" s="130"/>
      <c r="AD6" s="130"/>
      <c r="AE6" s="130"/>
      <c r="AF6" s="130"/>
      <c r="AG6" s="130"/>
      <c r="AH6" s="132"/>
      <c r="AI6" s="129"/>
    </row>
    <row r="7" spans="2:41" ht="23.25" customHeight="1" thickBot="1" x14ac:dyDescent="0.25">
      <c r="B7" s="258" t="s">
        <v>2</v>
      </c>
      <c r="C7" s="258"/>
      <c r="D7" s="258"/>
      <c r="E7" s="258"/>
      <c r="F7" s="258"/>
      <c r="G7" s="135"/>
      <c r="H7" s="259">
        <v>2</v>
      </c>
      <c r="I7" s="245">
        <v>0</v>
      </c>
      <c r="J7" s="245">
        <v>2</v>
      </c>
      <c r="K7" s="246">
        <v>2</v>
      </c>
      <c r="L7" s="130"/>
      <c r="M7" s="130"/>
      <c r="N7" s="130"/>
      <c r="O7" s="130"/>
      <c r="P7" s="130"/>
      <c r="Q7" s="247" t="s">
        <v>3</v>
      </c>
      <c r="R7" s="247"/>
      <c r="S7" s="247"/>
      <c r="T7" s="247"/>
      <c r="U7" s="247"/>
      <c r="V7" s="135"/>
      <c r="W7" s="248" t="s">
        <v>4</v>
      </c>
      <c r="X7" s="248"/>
      <c r="Y7" s="248"/>
      <c r="Z7" s="248"/>
      <c r="AA7" s="248" t="s">
        <v>5</v>
      </c>
      <c r="AB7" s="248"/>
      <c r="AC7" s="248"/>
      <c r="AD7" s="248"/>
      <c r="AE7" s="248" t="s">
        <v>6</v>
      </c>
      <c r="AF7" s="248"/>
      <c r="AG7" s="253" t="s">
        <v>7</v>
      </c>
      <c r="AH7" s="253"/>
      <c r="AJ7" s="129"/>
    </row>
    <row r="8" spans="2:41" ht="23.25" customHeight="1" thickBot="1" x14ac:dyDescent="0.25">
      <c r="B8" s="258"/>
      <c r="C8" s="258"/>
      <c r="D8" s="258"/>
      <c r="E8" s="258"/>
      <c r="F8" s="258"/>
      <c r="G8" s="136"/>
      <c r="H8" s="259"/>
      <c r="I8" s="245"/>
      <c r="J8" s="245"/>
      <c r="K8" s="246"/>
      <c r="L8" s="137"/>
      <c r="M8" s="137"/>
      <c r="N8" s="137"/>
      <c r="O8" s="137"/>
      <c r="P8" s="137"/>
      <c r="Q8" s="247"/>
      <c r="R8" s="247"/>
      <c r="S8" s="247"/>
      <c r="T8" s="247"/>
      <c r="U8" s="247"/>
      <c r="V8" s="136"/>
      <c r="W8" s="254" t="s">
        <v>169</v>
      </c>
      <c r="X8" s="254"/>
      <c r="Y8" s="254"/>
      <c r="Z8" s="254"/>
      <c r="AA8" s="147">
        <v>2</v>
      </c>
      <c r="AB8" s="148">
        <v>0</v>
      </c>
      <c r="AC8" s="148">
        <v>2</v>
      </c>
      <c r="AD8" s="149">
        <v>2</v>
      </c>
      <c r="AE8" s="147">
        <f>+'LLENAR ESTE 1RO.'!A10</f>
        <v>0</v>
      </c>
      <c r="AF8" s="149">
        <f>+'LLENAR ESTE 1RO.'!B10</f>
        <v>2</v>
      </c>
      <c r="AG8" s="147">
        <f>+'LLENAR ESTE 1RO.'!C10</f>
        <v>0</v>
      </c>
      <c r="AH8" s="150">
        <f>+'LLENAR ESTE 1RO.'!D10</f>
        <v>1</v>
      </c>
      <c r="AJ8" s="129"/>
    </row>
    <row r="9" spans="2:41" s="138" customFormat="1" ht="15.95" customHeight="1" thickBot="1" x14ac:dyDescent="0.25"/>
    <row r="10" spans="2:41" ht="22.5" customHeight="1" x14ac:dyDescent="0.2">
      <c r="B10" s="230" t="s">
        <v>8</v>
      </c>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row>
    <row r="11" spans="2:41" ht="15.95" customHeight="1" x14ac:dyDescent="0.2">
      <c r="B11" s="249">
        <v>101</v>
      </c>
      <c r="C11" s="232" t="s">
        <v>9</v>
      </c>
      <c r="D11" s="232"/>
      <c r="E11" s="232"/>
      <c r="F11" s="232"/>
      <c r="G11" s="232"/>
      <c r="H11" s="232"/>
      <c r="I11" s="232"/>
      <c r="J11" s="232"/>
      <c r="K11" s="232"/>
      <c r="L11" s="232"/>
      <c r="M11" s="232"/>
      <c r="N11" s="232"/>
      <c r="O11" s="232"/>
      <c r="P11" s="250">
        <v>102</v>
      </c>
      <c r="Q11" s="234" t="s">
        <v>10</v>
      </c>
      <c r="R11" s="234"/>
      <c r="S11" s="234"/>
      <c r="T11" s="234"/>
      <c r="U11" s="234"/>
      <c r="V11" s="234"/>
      <c r="W11" s="234"/>
      <c r="X11" s="234"/>
      <c r="Y11" s="234"/>
      <c r="Z11" s="234"/>
      <c r="AA11" s="234"/>
      <c r="AB11" s="234"/>
      <c r="AC11" s="234"/>
      <c r="AD11" s="234"/>
      <c r="AE11" s="234"/>
      <c r="AF11" s="234"/>
      <c r="AG11" s="234"/>
      <c r="AH11" s="234"/>
    </row>
    <row r="12" spans="2:41" ht="15.95" customHeight="1" x14ac:dyDescent="0.2">
      <c r="B12" s="249"/>
      <c r="C12" s="251" t="str">
        <f>+'LLENAR ESTE 1RO.'!B6</f>
        <v>0702814542</v>
      </c>
      <c r="D12" s="252"/>
      <c r="E12" s="252"/>
      <c r="F12" s="252"/>
      <c r="G12" s="252"/>
      <c r="H12" s="252"/>
      <c r="I12" s="252"/>
      <c r="J12" s="252"/>
      <c r="K12" s="252"/>
      <c r="L12" s="252"/>
      <c r="M12" s="252"/>
      <c r="N12" s="252"/>
      <c r="O12" s="252"/>
      <c r="P12" s="250"/>
      <c r="Q12" s="243" t="str">
        <f>+'LLENAR ESTE 1RO.'!B5</f>
        <v>DOMÍNGUEZ VÁSQUEZ INGRID MAGDALENA</v>
      </c>
      <c r="R12" s="243"/>
      <c r="S12" s="243"/>
      <c r="T12" s="243"/>
      <c r="U12" s="243"/>
      <c r="V12" s="243"/>
      <c r="W12" s="243"/>
      <c r="X12" s="243"/>
      <c r="Y12" s="243"/>
      <c r="Z12" s="243"/>
      <c r="AA12" s="243"/>
      <c r="AB12" s="243"/>
      <c r="AC12" s="243"/>
      <c r="AD12" s="243"/>
      <c r="AE12" s="243"/>
      <c r="AF12" s="243"/>
      <c r="AG12" s="243"/>
      <c r="AH12" s="243"/>
    </row>
    <row r="13" spans="2:41" ht="18.75" customHeight="1" x14ac:dyDescent="0.2">
      <c r="B13" s="244" t="s">
        <v>34</v>
      </c>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row>
    <row r="14" spans="2:41" ht="21.75" customHeight="1" x14ac:dyDescent="0.25">
      <c r="B14" s="239" t="s">
        <v>33</v>
      </c>
      <c r="C14" s="239"/>
      <c r="D14" s="239"/>
      <c r="E14" s="239"/>
      <c r="F14" s="239"/>
      <c r="G14" s="239"/>
      <c r="H14" s="239"/>
      <c r="I14" s="239"/>
      <c r="J14" s="239"/>
      <c r="K14" s="239"/>
      <c r="L14" s="239"/>
      <c r="M14" s="239"/>
      <c r="N14" s="239"/>
      <c r="O14" s="239"/>
      <c r="P14" s="239"/>
      <c r="Q14" s="239"/>
      <c r="R14" s="239"/>
      <c r="S14" s="239"/>
      <c r="T14" s="239"/>
      <c r="U14" s="139">
        <v>103</v>
      </c>
      <c r="V14" s="214" t="s">
        <v>11</v>
      </c>
      <c r="W14" s="214"/>
      <c r="X14" s="214"/>
      <c r="Y14" s="216">
        <f>+'LLENAR ESTE 1RO.'!D13+'LLENAR ESTE 1RO.'!D14+'LLENAR ESTE 1RO.'!D16+'LLENAR ESTE 1RO.'!D17+'LLENAR ESTE 1RO.'!D18+'LLENAR ESTE 1RO.'!D19+'LLENAR ESTE 1RO.'!D20</f>
        <v>15943.58</v>
      </c>
      <c r="Z14" s="216"/>
      <c r="AA14" s="216"/>
      <c r="AB14" s="216"/>
      <c r="AC14" s="216"/>
      <c r="AD14" s="216"/>
      <c r="AE14" s="216"/>
      <c r="AF14" s="216"/>
      <c r="AG14" s="216"/>
      <c r="AH14" s="216"/>
    </row>
    <row r="15" spans="2:41" ht="21.75" customHeight="1" x14ac:dyDescent="0.25">
      <c r="B15" s="239" t="s">
        <v>12</v>
      </c>
      <c r="C15" s="239"/>
      <c r="D15" s="239"/>
      <c r="E15" s="239"/>
      <c r="F15" s="239"/>
      <c r="G15" s="239"/>
      <c r="H15" s="239"/>
      <c r="I15" s="239"/>
      <c r="J15" s="239"/>
      <c r="K15" s="239"/>
      <c r="L15" s="239"/>
      <c r="M15" s="239"/>
      <c r="N15" s="239"/>
      <c r="O15" s="239"/>
      <c r="P15" s="239"/>
      <c r="Q15" s="239"/>
      <c r="R15" s="239"/>
      <c r="S15" s="239"/>
      <c r="T15" s="239"/>
      <c r="U15" s="139">
        <v>104</v>
      </c>
      <c r="V15" s="214" t="s">
        <v>11</v>
      </c>
      <c r="W15" s="214"/>
      <c r="X15" s="214"/>
      <c r="Y15" s="216">
        <f>+'LLENAR ESTE 1RO.'!D15</f>
        <v>0</v>
      </c>
      <c r="Z15" s="216"/>
      <c r="AA15" s="216"/>
      <c r="AB15" s="216"/>
      <c r="AC15" s="216"/>
      <c r="AD15" s="216"/>
      <c r="AE15" s="216"/>
      <c r="AF15" s="216"/>
      <c r="AG15" s="216"/>
      <c r="AH15" s="216"/>
      <c r="AL15" s="140"/>
      <c r="AM15" s="140"/>
      <c r="AN15" s="140"/>
      <c r="AO15" s="140"/>
    </row>
    <row r="16" spans="2:41" ht="21.75" customHeight="1" x14ac:dyDescent="0.25">
      <c r="B16" s="240" t="s">
        <v>13</v>
      </c>
      <c r="C16" s="240"/>
      <c r="D16" s="240"/>
      <c r="E16" s="240"/>
      <c r="F16" s="240"/>
      <c r="G16" s="240"/>
      <c r="H16" s="240"/>
      <c r="I16" s="240"/>
      <c r="J16" s="240"/>
      <c r="K16" s="240"/>
      <c r="L16" s="240"/>
      <c r="M16" s="240"/>
      <c r="N16" s="240"/>
      <c r="O16" s="240"/>
      <c r="P16" s="240"/>
      <c r="Q16" s="240"/>
      <c r="R16" s="240"/>
      <c r="S16" s="240"/>
      <c r="T16" s="240"/>
      <c r="U16" s="139">
        <v>105</v>
      </c>
      <c r="V16" s="241" t="s">
        <v>11</v>
      </c>
      <c r="W16" s="241"/>
      <c r="X16" s="241"/>
      <c r="Y16" s="207">
        <f>+SUM(Y14:AH15)</f>
        <v>15943.58</v>
      </c>
      <c r="Z16" s="207"/>
      <c r="AA16" s="207"/>
      <c r="AB16" s="207"/>
      <c r="AC16" s="207"/>
      <c r="AD16" s="207"/>
      <c r="AE16" s="207"/>
      <c r="AF16" s="207"/>
      <c r="AG16" s="207"/>
      <c r="AH16" s="207"/>
      <c r="AL16" s="140"/>
      <c r="AM16" s="140"/>
      <c r="AN16" s="140"/>
      <c r="AO16" s="140"/>
    </row>
    <row r="17" spans="2:41" s="138" customFormat="1" ht="18.75" customHeight="1" x14ac:dyDescent="0.2">
      <c r="B17" s="242" t="s">
        <v>14</v>
      </c>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L17" s="140"/>
      <c r="AM17" s="140"/>
      <c r="AN17" s="140"/>
      <c r="AO17" s="140"/>
    </row>
    <row r="18" spans="2:41" ht="21.75" customHeight="1" x14ac:dyDescent="0.25">
      <c r="B18" s="239" t="s">
        <v>15</v>
      </c>
      <c r="C18" s="239"/>
      <c r="D18" s="239"/>
      <c r="E18" s="239"/>
      <c r="F18" s="239"/>
      <c r="G18" s="239"/>
      <c r="H18" s="239"/>
      <c r="I18" s="239"/>
      <c r="J18" s="239"/>
      <c r="K18" s="239"/>
      <c r="L18" s="239"/>
      <c r="M18" s="239"/>
      <c r="N18" s="239"/>
      <c r="O18" s="239"/>
      <c r="P18" s="239"/>
      <c r="Q18" s="239"/>
      <c r="R18" s="239"/>
      <c r="S18" s="239"/>
      <c r="T18" s="239"/>
      <c r="U18" s="139">
        <v>106</v>
      </c>
      <c r="V18" s="214" t="s">
        <v>11</v>
      </c>
      <c r="W18" s="214"/>
      <c r="X18" s="214"/>
      <c r="Y18" s="216">
        <f>+'LLENAR ESTE 1RO.'!D26</f>
        <v>0</v>
      </c>
      <c r="Z18" s="216"/>
      <c r="AA18" s="216"/>
      <c r="AB18" s="216"/>
      <c r="AC18" s="216"/>
      <c r="AD18" s="216"/>
      <c r="AE18" s="216"/>
      <c r="AF18" s="216"/>
      <c r="AG18" s="216"/>
      <c r="AH18" s="216"/>
    </row>
    <row r="19" spans="2:41" ht="21.75" customHeight="1" x14ac:dyDescent="0.25">
      <c r="B19" s="239" t="s">
        <v>16</v>
      </c>
      <c r="C19" s="239"/>
      <c r="D19" s="239"/>
      <c r="E19" s="239"/>
      <c r="F19" s="239"/>
      <c r="G19" s="239"/>
      <c r="H19" s="239"/>
      <c r="I19" s="239"/>
      <c r="J19" s="239"/>
      <c r="K19" s="239"/>
      <c r="L19" s="239"/>
      <c r="M19" s="239"/>
      <c r="N19" s="239"/>
      <c r="O19" s="239"/>
      <c r="P19" s="239"/>
      <c r="Q19" s="239"/>
      <c r="R19" s="239"/>
      <c r="S19" s="239"/>
      <c r="T19" s="239"/>
      <c r="U19" s="139">
        <v>107</v>
      </c>
      <c r="V19" s="214" t="s">
        <v>11</v>
      </c>
      <c r="W19" s="214"/>
      <c r="X19" s="214"/>
      <c r="Y19" s="216">
        <f>+'LLENAR ESTE 1RO.'!D27</f>
        <v>0</v>
      </c>
      <c r="Z19" s="216"/>
      <c r="AA19" s="216"/>
      <c r="AB19" s="216"/>
      <c r="AC19" s="216"/>
      <c r="AD19" s="216"/>
      <c r="AE19" s="216"/>
      <c r="AF19" s="216"/>
      <c r="AG19" s="216"/>
      <c r="AH19" s="216"/>
    </row>
    <row r="20" spans="2:41" ht="21.75" customHeight="1" x14ac:dyDescent="0.25">
      <c r="B20" s="239" t="s">
        <v>17</v>
      </c>
      <c r="C20" s="239"/>
      <c r="D20" s="239"/>
      <c r="E20" s="239"/>
      <c r="F20" s="239"/>
      <c r="G20" s="239"/>
      <c r="H20" s="239"/>
      <c r="I20" s="239"/>
      <c r="J20" s="239"/>
      <c r="K20" s="239"/>
      <c r="L20" s="239"/>
      <c r="M20" s="239"/>
      <c r="N20" s="239"/>
      <c r="O20" s="239"/>
      <c r="P20" s="239"/>
      <c r="Q20" s="239"/>
      <c r="R20" s="239"/>
      <c r="S20" s="239"/>
      <c r="T20" s="239"/>
      <c r="U20" s="139">
        <v>108</v>
      </c>
      <c r="V20" s="214" t="s">
        <v>11</v>
      </c>
      <c r="W20" s="214"/>
      <c r="X20" s="214"/>
      <c r="Y20" s="216">
        <f>+'LLENAR ESTE 1RO.'!D28</f>
        <v>1500</v>
      </c>
      <c r="Z20" s="216"/>
      <c r="AA20" s="216"/>
      <c r="AB20" s="216"/>
      <c r="AC20" s="216"/>
      <c r="AD20" s="216"/>
      <c r="AE20" s="216"/>
      <c r="AF20" s="216"/>
      <c r="AG20" s="216"/>
      <c r="AH20" s="216"/>
    </row>
    <row r="21" spans="2:41" ht="21.75" customHeight="1" x14ac:dyDescent="0.25">
      <c r="B21" s="239" t="s">
        <v>18</v>
      </c>
      <c r="C21" s="239"/>
      <c r="D21" s="239"/>
      <c r="E21" s="239"/>
      <c r="F21" s="239"/>
      <c r="G21" s="239"/>
      <c r="H21" s="239"/>
      <c r="I21" s="239"/>
      <c r="J21" s="239"/>
      <c r="K21" s="239"/>
      <c r="L21" s="239"/>
      <c r="M21" s="239"/>
      <c r="N21" s="239"/>
      <c r="O21" s="239"/>
      <c r="P21" s="239"/>
      <c r="Q21" s="239"/>
      <c r="R21" s="239"/>
      <c r="S21" s="239"/>
      <c r="T21" s="239"/>
      <c r="U21" s="139">
        <v>109</v>
      </c>
      <c r="V21" s="214" t="s">
        <v>11</v>
      </c>
      <c r="W21" s="214"/>
      <c r="X21" s="214"/>
      <c r="Y21" s="216">
        <f>+'LLENAR ESTE 1RO.'!D29</f>
        <v>1500</v>
      </c>
      <c r="Z21" s="216"/>
      <c r="AA21" s="216"/>
      <c r="AB21" s="216"/>
      <c r="AC21" s="216"/>
      <c r="AD21" s="216"/>
      <c r="AE21" s="216"/>
      <c r="AF21" s="216"/>
      <c r="AG21" s="216"/>
      <c r="AH21" s="216"/>
    </row>
    <row r="22" spans="2:41" ht="21.75" customHeight="1" x14ac:dyDescent="0.25">
      <c r="B22" s="201" t="s">
        <v>19</v>
      </c>
      <c r="C22" s="202"/>
      <c r="D22" s="202"/>
      <c r="E22" s="202"/>
      <c r="F22" s="202"/>
      <c r="G22" s="202"/>
      <c r="H22" s="202"/>
      <c r="I22" s="202"/>
      <c r="J22" s="202"/>
      <c r="K22" s="202"/>
      <c r="L22" s="202"/>
      <c r="M22" s="202"/>
      <c r="N22" s="202"/>
      <c r="O22" s="202"/>
      <c r="P22" s="202"/>
      <c r="Q22" s="202"/>
      <c r="R22" s="202"/>
      <c r="S22" s="202"/>
      <c r="T22" s="203"/>
      <c r="U22" s="139">
        <v>110</v>
      </c>
      <c r="V22" s="214" t="s">
        <v>11</v>
      </c>
      <c r="W22" s="214"/>
      <c r="X22" s="214"/>
      <c r="Y22" s="216">
        <f>+'LLENAR ESTE 1RO.'!D30</f>
        <v>2037.55</v>
      </c>
      <c r="Z22" s="216"/>
      <c r="AA22" s="216"/>
      <c r="AB22" s="216"/>
      <c r="AC22" s="216"/>
      <c r="AD22" s="216"/>
      <c r="AE22" s="216"/>
      <c r="AF22" s="216"/>
      <c r="AG22" s="216"/>
      <c r="AH22" s="216"/>
    </row>
    <row r="23" spans="2:41" ht="21.75" customHeight="1" x14ac:dyDescent="0.25">
      <c r="B23" s="201" t="s">
        <v>27</v>
      </c>
      <c r="C23" s="202"/>
      <c r="D23" s="202"/>
      <c r="E23" s="202"/>
      <c r="F23" s="202"/>
      <c r="G23" s="202"/>
      <c r="H23" s="202"/>
      <c r="I23" s="202"/>
      <c r="J23" s="202"/>
      <c r="K23" s="202"/>
      <c r="L23" s="202"/>
      <c r="M23" s="202"/>
      <c r="N23" s="202"/>
      <c r="O23" s="202"/>
      <c r="P23" s="202"/>
      <c r="Q23" s="202"/>
      <c r="R23" s="202"/>
      <c r="S23" s="202"/>
      <c r="T23" s="203"/>
      <c r="U23" s="139">
        <v>111</v>
      </c>
      <c r="V23" s="214" t="s">
        <v>11</v>
      </c>
      <c r="W23" s="214"/>
      <c r="X23" s="214"/>
      <c r="Y23" s="215">
        <f>+'LLENAR ESTE 1RO.'!D31</f>
        <v>0</v>
      </c>
      <c r="Z23" s="215"/>
      <c r="AA23" s="215"/>
      <c r="AB23" s="215"/>
      <c r="AC23" s="215"/>
      <c r="AD23" s="215"/>
      <c r="AE23" s="215"/>
      <c r="AF23" s="215"/>
      <c r="AG23" s="215"/>
      <c r="AH23" s="216"/>
    </row>
    <row r="24" spans="2:41" ht="21.75" customHeight="1" x14ac:dyDescent="0.25">
      <c r="B24" s="204" t="s">
        <v>41</v>
      </c>
      <c r="C24" s="205"/>
      <c r="D24" s="205"/>
      <c r="E24" s="205"/>
      <c r="F24" s="205"/>
      <c r="G24" s="205"/>
      <c r="H24" s="205"/>
      <c r="I24" s="205"/>
      <c r="J24" s="205"/>
      <c r="K24" s="205"/>
      <c r="L24" s="205"/>
      <c r="M24" s="205"/>
      <c r="N24" s="205"/>
      <c r="O24" s="205"/>
      <c r="P24" s="205"/>
      <c r="Q24" s="205"/>
      <c r="R24" s="205"/>
      <c r="S24" s="205"/>
      <c r="T24" s="206"/>
      <c r="U24" s="141">
        <v>112</v>
      </c>
      <c r="V24" s="217" t="s">
        <v>11</v>
      </c>
      <c r="W24" s="217"/>
      <c r="X24" s="217"/>
      <c r="Y24" s="207">
        <f>+SUM(Y18:AH23)</f>
        <v>5037.55</v>
      </c>
      <c r="Z24" s="207"/>
      <c r="AA24" s="207"/>
      <c r="AB24" s="207"/>
      <c r="AC24" s="207"/>
      <c r="AD24" s="207"/>
      <c r="AE24" s="207"/>
      <c r="AF24" s="207"/>
      <c r="AG24" s="207"/>
      <c r="AH24" s="207"/>
    </row>
    <row r="25" spans="2:41" ht="21.75" customHeight="1" thickBot="1" x14ac:dyDescent="0.3">
      <c r="B25" s="227" t="s">
        <v>38</v>
      </c>
      <c r="C25" s="227"/>
      <c r="D25" s="227"/>
      <c r="E25" s="227"/>
      <c r="F25" s="227"/>
      <c r="G25" s="227"/>
      <c r="H25" s="227"/>
      <c r="I25" s="227"/>
      <c r="J25" s="227"/>
      <c r="K25" s="227"/>
      <c r="L25" s="227"/>
      <c r="M25" s="227"/>
      <c r="N25" s="227"/>
      <c r="O25" s="227"/>
      <c r="P25" s="227"/>
      <c r="Q25" s="227"/>
      <c r="R25" s="218" t="s">
        <v>29</v>
      </c>
      <c r="S25" s="218"/>
      <c r="T25" s="218"/>
      <c r="U25" s="142">
        <v>113</v>
      </c>
      <c r="V25" s="217" t="s">
        <v>11</v>
      </c>
      <c r="W25" s="217"/>
      <c r="X25" s="217"/>
      <c r="Y25" s="207">
        <f>+'LLENAR ESTE 1RO.'!D47</f>
        <v>1007.51</v>
      </c>
      <c r="Z25" s="207"/>
      <c r="AA25" s="207"/>
      <c r="AB25" s="207"/>
      <c r="AC25" s="207"/>
      <c r="AD25" s="207"/>
      <c r="AE25" s="207"/>
      <c r="AF25" s="207"/>
      <c r="AG25" s="207"/>
      <c r="AH25" s="207"/>
    </row>
    <row r="26" spans="2:41" ht="102.75" customHeight="1" x14ac:dyDescent="0.2">
      <c r="B26" s="219" t="s">
        <v>28</v>
      </c>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1"/>
    </row>
    <row r="27" spans="2:41" ht="32.25" customHeight="1" x14ac:dyDescent="0.2">
      <c r="B27" s="226" t="s">
        <v>35</v>
      </c>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10"/>
    </row>
    <row r="28" spans="2:41" ht="30" customHeight="1" x14ac:dyDescent="0.2">
      <c r="B28" s="211" t="s">
        <v>36</v>
      </c>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3"/>
    </row>
    <row r="29" spans="2:41" ht="27.75" customHeight="1" x14ac:dyDescent="0.2">
      <c r="B29" s="211" t="s">
        <v>37</v>
      </c>
      <c r="C29" s="212"/>
      <c r="D29" s="212"/>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3"/>
    </row>
    <row r="30" spans="2:41" ht="41.25" customHeight="1" x14ac:dyDescent="0.2">
      <c r="B30" s="211" t="s">
        <v>39</v>
      </c>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3"/>
    </row>
    <row r="31" spans="2:41" ht="28.5" customHeight="1" x14ac:dyDescent="0.2">
      <c r="B31" s="208" t="s">
        <v>32</v>
      </c>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10"/>
    </row>
    <row r="32" spans="2:41" ht="33" customHeight="1" x14ac:dyDescent="0.2">
      <c r="B32" s="208" t="s">
        <v>30</v>
      </c>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10"/>
    </row>
    <row r="33" spans="2:35" ht="33" customHeight="1" x14ac:dyDescent="0.2">
      <c r="B33" s="225" t="s">
        <v>31</v>
      </c>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10"/>
    </row>
    <row r="34" spans="2:35" ht="38.25" customHeight="1" thickBot="1" x14ac:dyDescent="0.25">
      <c r="B34" s="222" t="s">
        <v>40</v>
      </c>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4"/>
    </row>
    <row r="35" spans="2:35" s="138" customFormat="1" ht="9.75" customHeight="1" thickBot="1" x14ac:dyDescent="0.25">
      <c r="AI35" s="125"/>
    </row>
    <row r="36" spans="2:35" ht="22.5" customHeight="1" x14ac:dyDescent="0.2">
      <c r="B36" s="230" t="s">
        <v>20</v>
      </c>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row>
    <row r="37" spans="2:35" ht="15.95" customHeight="1" thickBot="1" x14ac:dyDescent="0.25">
      <c r="B37" s="231">
        <v>113</v>
      </c>
      <c r="C37" s="232" t="s">
        <v>21</v>
      </c>
      <c r="D37" s="232"/>
      <c r="E37" s="232"/>
      <c r="F37" s="232"/>
      <c r="G37" s="232"/>
      <c r="H37" s="232"/>
      <c r="I37" s="232"/>
      <c r="J37" s="232"/>
      <c r="K37" s="232"/>
      <c r="L37" s="232"/>
      <c r="M37" s="232"/>
      <c r="N37" s="232"/>
      <c r="O37" s="232"/>
      <c r="P37" s="233">
        <v>114</v>
      </c>
      <c r="Q37" s="234" t="s">
        <v>22</v>
      </c>
      <c r="R37" s="234"/>
      <c r="S37" s="234"/>
      <c r="T37" s="234"/>
      <c r="U37" s="234"/>
      <c r="V37" s="234"/>
      <c r="W37" s="234"/>
      <c r="X37" s="234"/>
      <c r="Y37" s="234"/>
      <c r="Z37" s="234"/>
      <c r="AA37" s="234"/>
      <c r="AB37" s="234"/>
      <c r="AC37" s="234"/>
      <c r="AD37" s="234"/>
      <c r="AE37" s="234"/>
      <c r="AF37" s="234"/>
      <c r="AG37" s="234"/>
      <c r="AH37" s="234"/>
    </row>
    <row r="38" spans="2:35" ht="15.95" customHeight="1" thickBot="1" x14ac:dyDescent="0.25">
      <c r="B38" s="231"/>
      <c r="C38" s="143">
        <v>1</v>
      </c>
      <c r="D38" s="144">
        <v>7</v>
      </c>
      <c r="E38" s="144">
        <v>6</v>
      </c>
      <c r="F38" s="144">
        <v>8</v>
      </c>
      <c r="G38" s="144">
        <v>1</v>
      </c>
      <c r="H38" s="145">
        <v>9</v>
      </c>
      <c r="I38" s="144">
        <v>2</v>
      </c>
      <c r="J38" s="144">
        <v>8</v>
      </c>
      <c r="K38" s="145">
        <v>6</v>
      </c>
      <c r="L38" s="144">
        <v>0</v>
      </c>
      <c r="M38" s="144">
        <v>0</v>
      </c>
      <c r="N38" s="145">
        <v>0</v>
      </c>
      <c r="O38" s="146">
        <v>1</v>
      </c>
      <c r="P38" s="233"/>
      <c r="Q38" s="235" t="s">
        <v>168</v>
      </c>
      <c r="R38" s="235"/>
      <c r="S38" s="235"/>
      <c r="T38" s="235"/>
      <c r="U38" s="235"/>
      <c r="V38" s="235"/>
      <c r="W38" s="235"/>
      <c r="X38" s="235"/>
      <c r="Y38" s="235"/>
      <c r="Z38" s="235"/>
      <c r="AA38" s="235"/>
      <c r="AB38" s="235"/>
      <c r="AC38" s="235"/>
      <c r="AD38" s="235"/>
      <c r="AE38" s="235"/>
      <c r="AF38" s="235"/>
      <c r="AG38" s="235"/>
      <c r="AH38" s="235"/>
    </row>
    <row r="39" spans="2:35" s="138" customFormat="1" ht="10.5" customHeight="1" thickBot="1" x14ac:dyDescent="0.25"/>
    <row r="40" spans="2:35" ht="18.75" customHeight="1" x14ac:dyDescent="0.2">
      <c r="B40" s="236" t="s">
        <v>23</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row>
    <row r="41" spans="2:35" ht="12.75" customHeight="1" x14ac:dyDescent="0.2">
      <c r="B41" s="237" t="s">
        <v>24</v>
      </c>
      <c r="C41" s="237"/>
      <c r="D41" s="237"/>
      <c r="E41" s="237"/>
      <c r="F41" s="237"/>
      <c r="G41" s="237"/>
      <c r="H41" s="237"/>
      <c r="I41" s="237"/>
      <c r="J41" s="237"/>
      <c r="K41" s="237"/>
      <c r="L41" s="237"/>
      <c r="M41" s="237"/>
      <c r="N41" s="237"/>
      <c r="O41" s="237"/>
      <c r="P41" s="237"/>
      <c r="Q41" s="237"/>
      <c r="R41" s="237"/>
      <c r="S41" s="237"/>
      <c r="T41" s="238" t="s">
        <v>25</v>
      </c>
      <c r="U41" s="238"/>
      <c r="V41" s="238"/>
      <c r="W41" s="238"/>
      <c r="X41" s="238"/>
      <c r="Y41" s="238"/>
      <c r="Z41" s="238"/>
      <c r="AA41" s="238"/>
      <c r="AB41" s="238"/>
      <c r="AC41" s="238"/>
      <c r="AD41" s="238"/>
      <c r="AE41" s="238"/>
      <c r="AF41" s="238"/>
      <c r="AG41" s="238"/>
      <c r="AH41" s="238"/>
    </row>
    <row r="42" spans="2:35" ht="12.75" customHeight="1" thickBot="1" x14ac:dyDescent="0.25">
      <c r="B42" s="228"/>
      <c r="C42" s="228"/>
      <c r="D42" s="228"/>
      <c r="E42" s="228"/>
      <c r="F42" s="228"/>
      <c r="G42" s="228"/>
      <c r="H42" s="228"/>
      <c r="I42" s="228"/>
      <c r="J42" s="228"/>
      <c r="K42" s="228"/>
      <c r="L42" s="228"/>
      <c r="M42" s="228"/>
      <c r="N42" s="228"/>
      <c r="O42" s="228"/>
      <c r="P42" s="228"/>
      <c r="Q42" s="228"/>
      <c r="R42" s="228"/>
      <c r="S42" s="228"/>
      <c r="T42" s="229" t="s">
        <v>26</v>
      </c>
      <c r="U42" s="229"/>
      <c r="V42" s="229"/>
      <c r="W42" s="229"/>
      <c r="X42" s="229"/>
      <c r="Y42" s="229"/>
      <c r="Z42" s="229"/>
      <c r="AA42" s="229"/>
      <c r="AB42" s="229"/>
      <c r="AC42" s="229"/>
      <c r="AD42" s="229"/>
      <c r="AE42" s="229"/>
      <c r="AF42" s="229"/>
      <c r="AG42" s="229"/>
      <c r="AH42" s="229"/>
    </row>
    <row r="43" spans="2:35" ht="13.5" thickBot="1" x14ac:dyDescent="0.25">
      <c r="B43" s="228"/>
      <c r="C43" s="228"/>
      <c r="D43" s="228"/>
      <c r="E43" s="228"/>
      <c r="F43" s="228"/>
      <c r="G43" s="228"/>
      <c r="H43" s="228"/>
      <c r="I43" s="228"/>
      <c r="J43" s="228"/>
      <c r="K43" s="228"/>
      <c r="L43" s="228"/>
      <c r="M43" s="228"/>
      <c r="N43" s="228"/>
      <c r="O43" s="228"/>
      <c r="P43" s="228"/>
      <c r="Q43" s="228"/>
      <c r="R43" s="228"/>
      <c r="S43" s="228"/>
      <c r="T43" s="229"/>
      <c r="U43" s="229"/>
      <c r="V43" s="229"/>
      <c r="W43" s="229"/>
      <c r="X43" s="229"/>
      <c r="Y43" s="229"/>
      <c r="Z43" s="229"/>
      <c r="AA43" s="229"/>
      <c r="AB43" s="229"/>
      <c r="AC43" s="229"/>
      <c r="AD43" s="229"/>
      <c r="AE43" s="229"/>
      <c r="AF43" s="229"/>
      <c r="AG43" s="229"/>
      <c r="AH43" s="229"/>
    </row>
    <row r="44" spans="2:35" ht="13.5" thickBot="1" x14ac:dyDescent="0.25">
      <c r="B44" s="228"/>
      <c r="C44" s="228"/>
      <c r="D44" s="228"/>
      <c r="E44" s="228"/>
      <c r="F44" s="228"/>
      <c r="G44" s="228"/>
      <c r="H44" s="228"/>
      <c r="I44" s="228"/>
      <c r="J44" s="228"/>
      <c r="K44" s="228"/>
      <c r="L44" s="228"/>
      <c r="M44" s="228"/>
      <c r="N44" s="228"/>
      <c r="O44" s="228"/>
      <c r="P44" s="228"/>
      <c r="Q44" s="228"/>
      <c r="R44" s="228"/>
      <c r="S44" s="228"/>
      <c r="T44" s="229"/>
      <c r="U44" s="229"/>
      <c r="V44" s="229"/>
      <c r="W44" s="229"/>
      <c r="X44" s="229"/>
      <c r="Y44" s="229"/>
      <c r="Z44" s="229"/>
      <c r="AA44" s="229"/>
      <c r="AB44" s="229"/>
      <c r="AC44" s="229"/>
      <c r="AD44" s="229"/>
      <c r="AE44" s="229"/>
      <c r="AF44" s="229"/>
      <c r="AG44" s="229"/>
      <c r="AH44" s="229"/>
    </row>
    <row r="45" spans="2:35" ht="13.5" thickBot="1" x14ac:dyDescent="0.25">
      <c r="B45" s="228"/>
      <c r="C45" s="228"/>
      <c r="D45" s="228"/>
      <c r="E45" s="228"/>
      <c r="F45" s="228"/>
      <c r="G45" s="228"/>
      <c r="H45" s="228"/>
      <c r="I45" s="228"/>
      <c r="J45" s="228"/>
      <c r="K45" s="228"/>
      <c r="L45" s="228"/>
      <c r="M45" s="228"/>
      <c r="N45" s="228"/>
      <c r="O45" s="228"/>
      <c r="P45" s="228"/>
      <c r="Q45" s="228"/>
      <c r="R45" s="228"/>
      <c r="S45" s="228"/>
      <c r="T45" s="229"/>
      <c r="U45" s="229"/>
      <c r="V45" s="229"/>
      <c r="W45" s="229"/>
      <c r="X45" s="229"/>
      <c r="Y45" s="229"/>
      <c r="Z45" s="229"/>
      <c r="AA45" s="229"/>
      <c r="AB45" s="229"/>
      <c r="AC45" s="229"/>
      <c r="AD45" s="229"/>
      <c r="AE45" s="229"/>
      <c r="AF45" s="229"/>
      <c r="AG45" s="229"/>
      <c r="AH45" s="229"/>
    </row>
    <row r="46" spans="2:35" ht="13.5" thickBot="1" x14ac:dyDescent="0.25">
      <c r="B46" s="228"/>
      <c r="C46" s="228"/>
      <c r="D46" s="228"/>
      <c r="E46" s="228"/>
      <c r="F46" s="228"/>
      <c r="G46" s="228"/>
      <c r="H46" s="228"/>
      <c r="I46" s="228"/>
      <c r="J46" s="228"/>
      <c r="K46" s="228"/>
      <c r="L46" s="228"/>
      <c r="M46" s="228"/>
      <c r="N46" s="228"/>
      <c r="O46" s="228"/>
      <c r="P46" s="228"/>
      <c r="Q46" s="228"/>
      <c r="R46" s="228"/>
      <c r="S46" s="228"/>
      <c r="T46" s="229"/>
      <c r="U46" s="229"/>
      <c r="V46" s="229"/>
      <c r="W46" s="229"/>
      <c r="X46" s="229"/>
      <c r="Y46" s="229"/>
      <c r="Z46" s="229"/>
      <c r="AA46" s="229"/>
      <c r="AB46" s="229"/>
      <c r="AC46" s="229"/>
      <c r="AD46" s="229"/>
      <c r="AE46" s="229"/>
      <c r="AF46" s="229"/>
      <c r="AG46" s="229"/>
      <c r="AH46" s="229"/>
    </row>
    <row r="47" spans="2:35" ht="13.5" thickBot="1" x14ac:dyDescent="0.25">
      <c r="B47" s="228"/>
      <c r="C47" s="228"/>
      <c r="D47" s="228"/>
      <c r="E47" s="228"/>
      <c r="F47" s="228"/>
      <c r="G47" s="228"/>
      <c r="H47" s="228"/>
      <c r="I47" s="228"/>
      <c r="J47" s="228"/>
      <c r="K47" s="228"/>
      <c r="L47" s="228"/>
      <c r="M47" s="228"/>
      <c r="N47" s="228"/>
      <c r="O47" s="228"/>
      <c r="P47" s="228"/>
      <c r="Q47" s="228"/>
      <c r="R47" s="228"/>
      <c r="S47" s="228"/>
      <c r="T47" s="229"/>
      <c r="U47" s="229"/>
      <c r="V47" s="229"/>
      <c r="W47" s="229"/>
      <c r="X47" s="229"/>
      <c r="Y47" s="229"/>
      <c r="Z47" s="229"/>
      <c r="AA47" s="229"/>
      <c r="AB47" s="229"/>
      <c r="AC47" s="229"/>
      <c r="AD47" s="229"/>
      <c r="AE47" s="229"/>
      <c r="AF47" s="229"/>
      <c r="AG47" s="229"/>
      <c r="AH47" s="229"/>
    </row>
    <row r="48" spans="2:35" x14ac:dyDescent="0.2"/>
    <row r="49" x14ac:dyDescent="0.2"/>
    <row r="50" x14ac:dyDescent="0.2"/>
    <row r="51" x14ac:dyDescent="0.2"/>
  </sheetData>
  <sheetProtection algorithmName="SHA-512" hashValue="hO6IisMgbC/AZETAwlqHRLijIy3hb+g7voUOCu8jJCsg0cdojbG5oOmlR+hezqO07lt/Jgd2NhpqpApVQXKIvg==" saltValue="/uJ1injLZy7svOs3lvsjKg==" spinCount="100000" sheet="1"/>
  <customSheetViews>
    <customSheetView guid="{1FDD97C7-FF11-4A0B-BA6B-6B11554DEC7C}" scale="115" showPageBreaks="1" showGridLines="0" fitToPage="1" printArea="1" hiddenRows="1" hiddenColumns="1" topLeftCell="A7">
      <selection activeCell="B14" sqref="B14:T14"/>
      <pageMargins left="0.78749999999999998" right="0.39374999999999999" top="0.78749999999999998" bottom="0.39374999999999999" header="0.51180555555555496" footer="0.51180555555555496"/>
      <printOptions horizontalCentered="1"/>
      <pageSetup paperSize="9" scale="70" firstPageNumber="0" orientation="portrait" horizontalDpi="300" verticalDpi="300" r:id="rId1"/>
    </customSheetView>
  </customSheetViews>
  <mergeCells count="77">
    <mergeCell ref="W8:Z8"/>
    <mergeCell ref="B2:I3"/>
    <mergeCell ref="J2:AH4"/>
    <mergeCell ref="B5:I5"/>
    <mergeCell ref="B7:F8"/>
    <mergeCell ref="H7:H8"/>
    <mergeCell ref="I7:I8"/>
    <mergeCell ref="B15:T15"/>
    <mergeCell ref="V15:X15"/>
    <mergeCell ref="Y15:AH15"/>
    <mergeCell ref="J7:J8"/>
    <mergeCell ref="K7:K8"/>
    <mergeCell ref="Q7:U8"/>
    <mergeCell ref="W7:Z7"/>
    <mergeCell ref="B10:AH10"/>
    <mergeCell ref="B11:B12"/>
    <mergeCell ref="C11:O11"/>
    <mergeCell ref="P11:P12"/>
    <mergeCell ref="Q11:AH11"/>
    <mergeCell ref="C12:O12"/>
    <mergeCell ref="AA7:AD7"/>
    <mergeCell ref="AE7:AF7"/>
    <mergeCell ref="AG7:AH7"/>
    <mergeCell ref="Q12:AH12"/>
    <mergeCell ref="B13:AH13"/>
    <mergeCell ref="B14:T14"/>
    <mergeCell ref="V14:X14"/>
    <mergeCell ref="Y14:AH14"/>
    <mergeCell ref="B16:T16"/>
    <mergeCell ref="V16:X16"/>
    <mergeCell ref="Y16:AH16"/>
    <mergeCell ref="B17:AH17"/>
    <mergeCell ref="B18:T18"/>
    <mergeCell ref="V18:X18"/>
    <mergeCell ref="Y18:AH18"/>
    <mergeCell ref="B19:T19"/>
    <mergeCell ref="V19:X19"/>
    <mergeCell ref="Y19:AH19"/>
    <mergeCell ref="B20:T20"/>
    <mergeCell ref="V20:X20"/>
    <mergeCell ref="Y20:AH20"/>
    <mergeCell ref="B21:T21"/>
    <mergeCell ref="V21:X21"/>
    <mergeCell ref="Y21:AH21"/>
    <mergeCell ref="V22:X22"/>
    <mergeCell ref="Y22:AH22"/>
    <mergeCell ref="B22:T22"/>
    <mergeCell ref="B34:AH34"/>
    <mergeCell ref="B33:AH33"/>
    <mergeCell ref="B27:AH27"/>
    <mergeCell ref="B25:Q25"/>
    <mergeCell ref="B42:S47"/>
    <mergeCell ref="T42:AH47"/>
    <mergeCell ref="B36:AH36"/>
    <mergeCell ref="B37:B38"/>
    <mergeCell ref="C37:O37"/>
    <mergeCell ref="P37:P38"/>
    <mergeCell ref="Q37:AH37"/>
    <mergeCell ref="Q38:AH38"/>
    <mergeCell ref="B40:AH40"/>
    <mergeCell ref="B41:S41"/>
    <mergeCell ref="T41:AH41"/>
    <mergeCell ref="B23:T23"/>
    <mergeCell ref="B24:T24"/>
    <mergeCell ref="Y25:AH25"/>
    <mergeCell ref="B32:AH32"/>
    <mergeCell ref="B31:AH31"/>
    <mergeCell ref="B28:AH28"/>
    <mergeCell ref="B29:AH29"/>
    <mergeCell ref="B30:AH30"/>
    <mergeCell ref="V23:X23"/>
    <mergeCell ref="Y23:AH23"/>
    <mergeCell ref="V25:X25"/>
    <mergeCell ref="R25:T25"/>
    <mergeCell ref="V24:X24"/>
    <mergeCell ref="Y24:AH24"/>
    <mergeCell ref="B26:AH26"/>
  </mergeCells>
  <conditionalFormatting sqref="H7:K8 Q12:AH12 C12:O12 Y14:AH16 W8 Y18:AH22 AA8:AH8">
    <cfRule type="cellIs" dxfId="3" priority="6" operator="equal">
      <formula>""</formula>
    </cfRule>
  </conditionalFormatting>
  <conditionalFormatting sqref="Y23">
    <cfRule type="cellIs" dxfId="2" priority="4" operator="equal">
      <formula>""</formula>
    </cfRule>
  </conditionalFormatting>
  <conditionalFormatting sqref="Y24:AH24">
    <cfRule type="cellIs" dxfId="1" priority="2" operator="equal">
      <formula>""</formula>
    </cfRule>
  </conditionalFormatting>
  <conditionalFormatting sqref="Y25:AH25">
    <cfRule type="cellIs" dxfId="0" priority="1" operator="equal">
      <formula>""</formula>
    </cfRule>
  </conditionalFormatting>
  <dataValidations count="1">
    <dataValidation type="decimal" allowBlank="1" showInputMessage="1" showErrorMessage="1" errorTitle="Valores" error="Favor ingrese sólo valores, entre $ 0 y $ 999999" sqref="Y14:AH16 Y24:AH25">
      <formula1>0</formula1>
      <formula2>999999</formula2>
    </dataValidation>
  </dataValidations>
  <printOptions horizontalCentered="1"/>
  <pageMargins left="0.78749999999999998" right="0.39374999999999999" top="0.78749999999999998" bottom="0.39374999999999999" header="0.51180555555555496" footer="0.51180555555555496"/>
  <pageSetup paperSize="9" scale="70" firstPageNumber="0" orientation="portrait" horizontalDpi="300" verticalDpi="300"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A13" sqref="A13"/>
    </sheetView>
  </sheetViews>
  <sheetFormatPr baseColWidth="10" defaultRowHeight="15" x14ac:dyDescent="0.25"/>
  <cols>
    <col min="1" max="1" width="100.28515625" style="155" customWidth="1"/>
    <col min="2" max="16384" width="11.42578125" style="153"/>
  </cols>
  <sheetData>
    <row r="1" spans="1:1" ht="15.75" x14ac:dyDescent="0.25">
      <c r="A1" s="152" t="s">
        <v>220</v>
      </c>
    </row>
    <row r="3" spans="1:1" x14ac:dyDescent="0.25">
      <c r="A3" s="154" t="s">
        <v>218</v>
      </c>
    </row>
    <row r="4" spans="1:1" ht="30" x14ac:dyDescent="0.25">
      <c r="A4" s="155" t="s">
        <v>219</v>
      </c>
    </row>
    <row r="6" spans="1:1" x14ac:dyDescent="0.25">
      <c r="A6" s="154" t="s">
        <v>221</v>
      </c>
    </row>
    <row r="7" spans="1:1" ht="30" x14ac:dyDescent="0.25">
      <c r="A7" s="155" t="s">
        <v>222</v>
      </c>
    </row>
    <row r="8" spans="1:1" ht="30" x14ac:dyDescent="0.25">
      <c r="A8" s="155" t="s">
        <v>223</v>
      </c>
    </row>
    <row r="9" spans="1:1" ht="30" x14ac:dyDescent="0.25">
      <c r="A9" s="155" t="s">
        <v>224</v>
      </c>
    </row>
    <row r="10" spans="1:1" ht="30" x14ac:dyDescent="0.25">
      <c r="A10" s="155" t="s">
        <v>225</v>
      </c>
    </row>
    <row r="13" spans="1:1" ht="75" x14ac:dyDescent="0.25">
      <c r="A13" s="155" t="s">
        <v>226</v>
      </c>
    </row>
  </sheetData>
  <customSheetViews>
    <customSheetView guid="{1FDD97C7-FF11-4A0B-BA6B-6B11554DEC7C}">
      <selection activeCell="A6" sqref="A6"/>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06"/>
  <sheetViews>
    <sheetView zoomScale="115" zoomScaleNormal="115" workbookViewId="0">
      <selection activeCell="E8" sqref="E8"/>
    </sheetView>
  </sheetViews>
  <sheetFormatPr baseColWidth="10" defaultRowHeight="12.75" x14ac:dyDescent="0.2"/>
  <cols>
    <col min="1" max="1" width="22.7109375" customWidth="1"/>
    <col min="2" max="2" width="59" customWidth="1"/>
  </cols>
  <sheetData>
    <row r="3" spans="1:2" ht="18.75" x14ac:dyDescent="0.3">
      <c r="A3" s="260" t="s">
        <v>42</v>
      </c>
      <c r="B3" s="260"/>
    </row>
    <row r="4" spans="1:2" ht="15.75" x14ac:dyDescent="0.25">
      <c r="A4" s="2" t="s">
        <v>43</v>
      </c>
      <c r="B4" s="1"/>
    </row>
    <row r="5" spans="1:2" x14ac:dyDescent="0.2">
      <c r="A5" s="4" t="s">
        <v>147</v>
      </c>
      <c r="B5" s="5" t="s">
        <v>148</v>
      </c>
    </row>
    <row r="6" spans="1:2" x14ac:dyDescent="0.2">
      <c r="A6" s="261" t="s">
        <v>149</v>
      </c>
      <c r="B6" s="5" t="s">
        <v>44</v>
      </c>
    </row>
    <row r="7" spans="1:2" x14ac:dyDescent="0.2">
      <c r="A7" s="262"/>
      <c r="B7" s="7" t="s">
        <v>45</v>
      </c>
    </row>
    <row r="8" spans="1:2" x14ac:dyDescent="0.2">
      <c r="A8" s="262"/>
      <c r="B8" s="7" t="s">
        <v>46</v>
      </c>
    </row>
    <row r="9" spans="1:2" x14ac:dyDescent="0.2">
      <c r="A9" s="262"/>
      <c r="B9" s="7" t="s">
        <v>47</v>
      </c>
    </row>
    <row r="10" spans="1:2" x14ac:dyDescent="0.2">
      <c r="A10" s="262"/>
      <c r="B10" s="7" t="s">
        <v>48</v>
      </c>
    </row>
    <row r="11" spans="1:2" x14ac:dyDescent="0.2">
      <c r="A11" s="263"/>
      <c r="B11" s="7" t="s">
        <v>49</v>
      </c>
    </row>
    <row r="12" spans="1:2" x14ac:dyDescent="0.2">
      <c r="A12" s="261" t="s">
        <v>50</v>
      </c>
      <c r="B12" s="5" t="s">
        <v>51</v>
      </c>
    </row>
    <row r="13" spans="1:2" x14ac:dyDescent="0.2">
      <c r="A13" s="262"/>
      <c r="B13" s="7" t="s">
        <v>52</v>
      </c>
    </row>
    <row r="14" spans="1:2" x14ac:dyDescent="0.2">
      <c r="A14" s="263"/>
      <c r="B14" s="6" t="s">
        <v>53</v>
      </c>
    </row>
    <row r="15" spans="1:2" x14ac:dyDescent="0.2">
      <c r="A15" s="4" t="s">
        <v>151</v>
      </c>
      <c r="B15" s="7" t="s">
        <v>150</v>
      </c>
    </row>
    <row r="16" spans="1:2" x14ac:dyDescent="0.2">
      <c r="A16" s="264" t="s">
        <v>54</v>
      </c>
      <c r="B16" s="5" t="s">
        <v>55</v>
      </c>
    </row>
    <row r="17" spans="1:2" x14ac:dyDescent="0.2">
      <c r="A17" s="264"/>
      <c r="B17" s="7" t="s">
        <v>56</v>
      </c>
    </row>
    <row r="18" spans="1:2" x14ac:dyDescent="0.2">
      <c r="A18" s="264" t="s">
        <v>57</v>
      </c>
      <c r="B18" s="5" t="s">
        <v>58</v>
      </c>
    </row>
    <row r="19" spans="1:2" x14ac:dyDescent="0.2">
      <c r="A19" s="264"/>
      <c r="B19" s="7" t="s">
        <v>59</v>
      </c>
    </row>
    <row r="20" spans="1:2" x14ac:dyDescent="0.2">
      <c r="A20" s="264"/>
      <c r="B20" s="7" t="s">
        <v>60</v>
      </c>
    </row>
    <row r="21" spans="1:2" x14ac:dyDescent="0.2">
      <c r="A21" s="264"/>
      <c r="B21" s="6" t="s">
        <v>61</v>
      </c>
    </row>
    <row r="22" spans="1:2" ht="15.75" x14ac:dyDescent="0.25">
      <c r="A22" s="2" t="s">
        <v>62</v>
      </c>
      <c r="B22" s="1"/>
    </row>
    <row r="23" spans="1:2" x14ac:dyDescent="0.2">
      <c r="A23" s="264" t="s">
        <v>63</v>
      </c>
      <c r="B23" s="5" t="s">
        <v>64</v>
      </c>
    </row>
    <row r="24" spans="1:2" x14ac:dyDescent="0.2">
      <c r="A24" s="264"/>
      <c r="B24" s="7" t="s">
        <v>65</v>
      </c>
    </row>
    <row r="25" spans="1:2" x14ac:dyDescent="0.2">
      <c r="A25" s="264"/>
      <c r="B25" s="7" t="s">
        <v>66</v>
      </c>
    </row>
    <row r="26" spans="1:2" x14ac:dyDescent="0.2">
      <c r="A26" s="264"/>
      <c r="B26" s="7" t="s">
        <v>67</v>
      </c>
    </row>
    <row r="27" spans="1:2" x14ac:dyDescent="0.2">
      <c r="A27" s="264"/>
      <c r="B27" s="7" t="s">
        <v>68</v>
      </c>
    </row>
    <row r="28" spans="1:2" x14ac:dyDescent="0.2">
      <c r="A28" s="264"/>
      <c r="B28" s="7" t="s">
        <v>69</v>
      </c>
    </row>
    <row r="29" spans="1:2" x14ac:dyDescent="0.2">
      <c r="A29" s="264"/>
      <c r="B29" s="7" t="s">
        <v>70</v>
      </c>
    </row>
    <row r="30" spans="1:2" x14ac:dyDescent="0.2">
      <c r="A30" s="264"/>
      <c r="B30" s="7" t="s">
        <v>71</v>
      </c>
    </row>
    <row r="31" spans="1:2" x14ac:dyDescent="0.2">
      <c r="A31" s="264"/>
      <c r="B31" s="7" t="s">
        <v>72</v>
      </c>
    </row>
    <row r="32" spans="1:2" x14ac:dyDescent="0.2">
      <c r="A32" s="264"/>
      <c r="B32" s="6" t="s">
        <v>73</v>
      </c>
    </row>
    <row r="33" spans="1:2" x14ac:dyDescent="0.2">
      <c r="A33" s="265" t="s">
        <v>74</v>
      </c>
      <c r="B33" s="5" t="s">
        <v>75</v>
      </c>
    </row>
    <row r="34" spans="1:2" x14ac:dyDescent="0.2">
      <c r="A34" s="266"/>
      <c r="B34" s="6" t="s">
        <v>76</v>
      </c>
    </row>
    <row r="35" spans="1:2" x14ac:dyDescent="0.2">
      <c r="A35" s="265" t="s">
        <v>152</v>
      </c>
      <c r="B35" s="5" t="s">
        <v>77</v>
      </c>
    </row>
    <row r="36" spans="1:2" x14ac:dyDescent="0.2">
      <c r="A36" s="266"/>
      <c r="B36" s="6" t="s">
        <v>78</v>
      </c>
    </row>
    <row r="37" spans="1:2" x14ac:dyDescent="0.2">
      <c r="A37" s="265" t="s">
        <v>153</v>
      </c>
      <c r="B37" s="5" t="s">
        <v>79</v>
      </c>
    </row>
    <row r="38" spans="1:2" x14ac:dyDescent="0.2">
      <c r="A38" s="266"/>
      <c r="B38" s="6" t="s">
        <v>80</v>
      </c>
    </row>
    <row r="39" spans="1:2" x14ac:dyDescent="0.2">
      <c r="A39" s="4" t="s">
        <v>154</v>
      </c>
      <c r="B39" s="3" t="s">
        <v>155</v>
      </c>
    </row>
    <row r="40" spans="1:2" x14ac:dyDescent="0.2">
      <c r="A40" s="265" t="s">
        <v>81</v>
      </c>
      <c r="B40" s="5" t="s">
        <v>82</v>
      </c>
    </row>
    <row r="41" spans="1:2" x14ac:dyDescent="0.2">
      <c r="A41" s="266"/>
      <c r="B41" s="6" t="s">
        <v>83</v>
      </c>
    </row>
    <row r="42" spans="1:2" x14ac:dyDescent="0.2">
      <c r="A42" s="265" t="s">
        <v>156</v>
      </c>
      <c r="B42" s="5" t="s">
        <v>84</v>
      </c>
    </row>
    <row r="43" spans="1:2" x14ac:dyDescent="0.2">
      <c r="A43" s="267"/>
      <c r="B43" s="7" t="s">
        <v>85</v>
      </c>
    </row>
    <row r="44" spans="1:2" x14ac:dyDescent="0.2">
      <c r="A44" s="266"/>
      <c r="B44" s="6" t="s">
        <v>86</v>
      </c>
    </row>
    <row r="45" spans="1:2" x14ac:dyDescent="0.2">
      <c r="A45" s="265" t="s">
        <v>157</v>
      </c>
      <c r="B45" s="5" t="s">
        <v>87</v>
      </c>
    </row>
    <row r="46" spans="1:2" x14ac:dyDescent="0.2">
      <c r="A46" s="267"/>
      <c r="B46" s="7" t="s">
        <v>88</v>
      </c>
    </row>
    <row r="47" spans="1:2" x14ac:dyDescent="0.2">
      <c r="A47" s="266"/>
      <c r="B47" s="6" t="s">
        <v>89</v>
      </c>
    </row>
    <row r="48" spans="1:2" x14ac:dyDescent="0.2">
      <c r="A48" s="265" t="s">
        <v>158</v>
      </c>
      <c r="B48" s="5" t="s">
        <v>90</v>
      </c>
    </row>
    <row r="49" spans="1:2" x14ac:dyDescent="0.2">
      <c r="A49" s="266"/>
      <c r="B49" s="6" t="s">
        <v>91</v>
      </c>
    </row>
    <row r="50" spans="1:2" x14ac:dyDescent="0.2">
      <c r="A50" s="268" t="s">
        <v>159</v>
      </c>
      <c r="B50" s="5" t="s">
        <v>92</v>
      </c>
    </row>
    <row r="51" spans="1:2" x14ac:dyDescent="0.2">
      <c r="A51" s="268"/>
      <c r="B51" s="7" t="s">
        <v>93</v>
      </c>
    </row>
    <row r="52" spans="1:2" x14ac:dyDescent="0.2">
      <c r="A52" s="268"/>
      <c r="B52" s="7" t="s">
        <v>94</v>
      </c>
    </row>
    <row r="53" spans="1:2" x14ac:dyDescent="0.2">
      <c r="A53" s="268"/>
      <c r="B53" s="6" t="s">
        <v>95</v>
      </c>
    </row>
    <row r="54" spans="1:2" x14ac:dyDescent="0.2">
      <c r="A54" s="265" t="s">
        <v>160</v>
      </c>
      <c r="B54" s="5" t="s">
        <v>96</v>
      </c>
    </row>
    <row r="55" spans="1:2" x14ac:dyDescent="0.2">
      <c r="A55" s="267"/>
      <c r="B55" s="7" t="s">
        <v>97</v>
      </c>
    </row>
    <row r="56" spans="1:2" x14ac:dyDescent="0.2">
      <c r="A56" s="266"/>
      <c r="B56" s="6" t="s">
        <v>98</v>
      </c>
    </row>
    <row r="57" spans="1:2" x14ac:dyDescent="0.2">
      <c r="A57" s="265" t="s">
        <v>99</v>
      </c>
      <c r="B57" s="5" t="s">
        <v>100</v>
      </c>
    </row>
    <row r="58" spans="1:2" x14ac:dyDescent="0.2">
      <c r="A58" s="266"/>
      <c r="B58" s="6" t="s">
        <v>101</v>
      </c>
    </row>
    <row r="59" spans="1:2" x14ac:dyDescent="0.2">
      <c r="A59" s="265" t="s">
        <v>54</v>
      </c>
      <c r="B59" s="5" t="s">
        <v>55</v>
      </c>
    </row>
    <row r="60" spans="1:2" x14ac:dyDescent="0.2">
      <c r="A60" s="266"/>
      <c r="B60" s="6" t="s">
        <v>56</v>
      </c>
    </row>
    <row r="61" spans="1:2" ht="15.75" x14ac:dyDescent="0.25">
      <c r="A61" s="8" t="s">
        <v>102</v>
      </c>
      <c r="B61" s="9"/>
    </row>
    <row r="62" spans="1:2" x14ac:dyDescent="0.2">
      <c r="A62" s="265" t="s">
        <v>161</v>
      </c>
      <c r="B62" s="5" t="s">
        <v>103</v>
      </c>
    </row>
    <row r="63" spans="1:2" x14ac:dyDescent="0.2">
      <c r="A63" s="266"/>
      <c r="B63" s="6" t="s">
        <v>104</v>
      </c>
    </row>
    <row r="64" spans="1:2" x14ac:dyDescent="0.2">
      <c r="A64" s="265" t="s">
        <v>105</v>
      </c>
      <c r="B64" s="5" t="s">
        <v>106</v>
      </c>
    </row>
    <row r="65" spans="1:2" x14ac:dyDescent="0.2">
      <c r="A65" s="266"/>
      <c r="B65" s="6" t="s">
        <v>107</v>
      </c>
    </row>
    <row r="66" spans="1:2" x14ac:dyDescent="0.2">
      <c r="A66" s="265" t="s">
        <v>108</v>
      </c>
      <c r="B66" s="5" t="s">
        <v>109</v>
      </c>
    </row>
    <row r="67" spans="1:2" x14ac:dyDescent="0.2">
      <c r="A67" s="266"/>
      <c r="B67" s="6" t="s">
        <v>110</v>
      </c>
    </row>
    <row r="68" spans="1:2" ht="12.75" customHeight="1" x14ac:dyDescent="0.2">
      <c r="A68" s="265" t="s">
        <v>162</v>
      </c>
      <c r="B68" s="5" t="s">
        <v>111</v>
      </c>
    </row>
    <row r="69" spans="1:2" x14ac:dyDescent="0.2">
      <c r="A69" s="267"/>
      <c r="B69" s="7" t="s">
        <v>112</v>
      </c>
    </row>
    <row r="70" spans="1:2" x14ac:dyDescent="0.2">
      <c r="A70" s="267"/>
      <c r="B70" s="7" t="s">
        <v>113</v>
      </c>
    </row>
    <row r="71" spans="1:2" x14ac:dyDescent="0.2">
      <c r="A71" s="267"/>
      <c r="B71" s="7" t="s">
        <v>114</v>
      </c>
    </row>
    <row r="72" spans="1:2" x14ac:dyDescent="0.2">
      <c r="A72" s="266"/>
      <c r="B72" s="6" t="s">
        <v>115</v>
      </c>
    </row>
    <row r="73" spans="1:2" x14ac:dyDescent="0.2">
      <c r="A73" s="3" t="s">
        <v>163</v>
      </c>
      <c r="B73" s="3" t="s">
        <v>164</v>
      </c>
    </row>
    <row r="74" spans="1:2" x14ac:dyDescent="0.2">
      <c r="A74" s="265" t="s">
        <v>54</v>
      </c>
      <c r="B74" s="5" t="s">
        <v>55</v>
      </c>
    </row>
    <row r="75" spans="1:2" x14ac:dyDescent="0.2">
      <c r="A75" s="266"/>
      <c r="B75" s="6" t="s">
        <v>56</v>
      </c>
    </row>
    <row r="76" spans="1:2" x14ac:dyDescent="0.2">
      <c r="A76" s="265" t="s">
        <v>57</v>
      </c>
      <c r="B76" s="5" t="s">
        <v>116</v>
      </c>
    </row>
    <row r="77" spans="1:2" x14ac:dyDescent="0.2">
      <c r="A77" s="266"/>
      <c r="B77" s="6" t="s">
        <v>117</v>
      </c>
    </row>
    <row r="78" spans="1:2" ht="15.75" x14ac:dyDescent="0.25">
      <c r="A78" s="8" t="s">
        <v>118</v>
      </c>
      <c r="B78" s="9"/>
    </row>
    <row r="79" spans="1:2" x14ac:dyDescent="0.2">
      <c r="A79" s="265" t="s">
        <v>119</v>
      </c>
      <c r="B79" s="5" t="s">
        <v>120</v>
      </c>
    </row>
    <row r="80" spans="1:2" x14ac:dyDescent="0.2">
      <c r="A80" s="266"/>
      <c r="B80" s="6" t="s">
        <v>121</v>
      </c>
    </row>
    <row r="81" spans="1:2" x14ac:dyDescent="0.2">
      <c r="A81" s="265" t="s">
        <v>54</v>
      </c>
      <c r="B81" s="5" t="s">
        <v>55</v>
      </c>
    </row>
    <row r="82" spans="1:2" x14ac:dyDescent="0.2">
      <c r="A82" s="266"/>
      <c r="B82" s="6" t="s">
        <v>56</v>
      </c>
    </row>
    <row r="83" spans="1:2" x14ac:dyDescent="0.2">
      <c r="A83" s="4" t="s">
        <v>165</v>
      </c>
      <c r="B83" s="3" t="s">
        <v>166</v>
      </c>
    </row>
    <row r="84" spans="1:2" ht="15.75" x14ac:dyDescent="0.25">
      <c r="A84" s="8" t="s">
        <v>122</v>
      </c>
      <c r="B84" s="9"/>
    </row>
    <row r="85" spans="1:2" x14ac:dyDescent="0.2">
      <c r="A85" s="265" t="s">
        <v>123</v>
      </c>
      <c r="B85" s="5" t="s">
        <v>124</v>
      </c>
    </row>
    <row r="86" spans="1:2" x14ac:dyDescent="0.2">
      <c r="A86" s="266"/>
      <c r="B86" s="6" t="s">
        <v>125</v>
      </c>
    </row>
    <row r="87" spans="1:2" x14ac:dyDescent="0.2">
      <c r="A87" s="265" t="s">
        <v>54</v>
      </c>
      <c r="B87" s="5" t="s">
        <v>55</v>
      </c>
    </row>
    <row r="88" spans="1:2" x14ac:dyDescent="0.2">
      <c r="A88" s="266"/>
      <c r="B88" s="6" t="s">
        <v>56</v>
      </c>
    </row>
    <row r="89" spans="1:2" ht="15.75" x14ac:dyDescent="0.25">
      <c r="A89" s="8" t="s">
        <v>126</v>
      </c>
      <c r="B89" s="9"/>
    </row>
    <row r="90" spans="1:2" x14ac:dyDescent="0.2">
      <c r="A90" s="265" t="s">
        <v>127</v>
      </c>
      <c r="B90" s="5" t="s">
        <v>128</v>
      </c>
    </row>
    <row r="91" spans="1:2" x14ac:dyDescent="0.2">
      <c r="A91" s="266"/>
      <c r="B91" s="6" t="s">
        <v>129</v>
      </c>
    </row>
    <row r="92" spans="1:2" x14ac:dyDescent="0.2">
      <c r="A92" s="265" t="s">
        <v>130</v>
      </c>
      <c r="B92" s="5" t="s">
        <v>131</v>
      </c>
    </row>
    <row r="93" spans="1:2" x14ac:dyDescent="0.2">
      <c r="A93" s="267"/>
      <c r="B93" s="7" t="s">
        <v>132</v>
      </c>
    </row>
    <row r="94" spans="1:2" x14ac:dyDescent="0.2">
      <c r="A94" s="266"/>
      <c r="B94" s="6" t="s">
        <v>133</v>
      </c>
    </row>
    <row r="95" spans="1:2" x14ac:dyDescent="0.2">
      <c r="A95" s="268" t="s">
        <v>167</v>
      </c>
      <c r="B95" s="5" t="s">
        <v>134</v>
      </c>
    </row>
    <row r="96" spans="1:2" x14ac:dyDescent="0.2">
      <c r="A96" s="268"/>
      <c r="B96" s="7" t="s">
        <v>135</v>
      </c>
    </row>
    <row r="97" spans="1:2" x14ac:dyDescent="0.2">
      <c r="A97" s="268"/>
      <c r="B97" s="7" t="s">
        <v>136</v>
      </c>
    </row>
    <row r="98" spans="1:2" x14ac:dyDescent="0.2">
      <c r="A98" s="268"/>
      <c r="B98" s="6" t="s">
        <v>137</v>
      </c>
    </row>
    <row r="99" spans="1:2" x14ac:dyDescent="0.2">
      <c r="A99" s="265" t="s">
        <v>138</v>
      </c>
      <c r="B99" s="5" t="s">
        <v>139</v>
      </c>
    </row>
    <row r="100" spans="1:2" x14ac:dyDescent="0.2">
      <c r="A100" s="266"/>
      <c r="B100" s="6" t="s">
        <v>140</v>
      </c>
    </row>
    <row r="101" spans="1:2" x14ac:dyDescent="0.2">
      <c r="A101" s="265" t="s">
        <v>141</v>
      </c>
      <c r="B101" s="5" t="s">
        <v>142</v>
      </c>
    </row>
    <row r="102" spans="1:2" x14ac:dyDescent="0.2">
      <c r="A102" s="266"/>
      <c r="B102" s="6" t="s">
        <v>143</v>
      </c>
    </row>
    <row r="103" spans="1:2" x14ac:dyDescent="0.2">
      <c r="A103" s="265" t="s">
        <v>144</v>
      </c>
      <c r="B103" s="5" t="s">
        <v>145</v>
      </c>
    </row>
    <row r="104" spans="1:2" x14ac:dyDescent="0.2">
      <c r="A104" s="266"/>
      <c r="B104" s="6" t="s">
        <v>146</v>
      </c>
    </row>
    <row r="105" spans="1:2" x14ac:dyDescent="0.2">
      <c r="A105" s="265" t="s">
        <v>54</v>
      </c>
      <c r="B105" s="5" t="s">
        <v>55</v>
      </c>
    </row>
    <row r="106" spans="1:2" x14ac:dyDescent="0.2">
      <c r="A106" s="266"/>
      <c r="B106" s="6" t="s">
        <v>56</v>
      </c>
    </row>
  </sheetData>
  <customSheetViews>
    <customSheetView guid="{1FDD97C7-FF11-4A0B-BA6B-6B11554DEC7C}" scale="115" topLeftCell="A61">
      <selection activeCell="E8" sqref="E8"/>
      <pageMargins left="0.7" right="0.7" top="0.75" bottom="0.75" header="0.3" footer="0.3"/>
      <pageSetup orientation="portrait" r:id="rId1"/>
    </customSheetView>
  </customSheetViews>
  <mergeCells count="34">
    <mergeCell ref="A95:A98"/>
    <mergeCell ref="A99:A100"/>
    <mergeCell ref="A101:A102"/>
    <mergeCell ref="A103:A104"/>
    <mergeCell ref="A105:A106"/>
    <mergeCell ref="A57:A58"/>
    <mergeCell ref="A59:A60"/>
    <mergeCell ref="A62:A63"/>
    <mergeCell ref="A92:A94"/>
    <mergeCell ref="A64:A65"/>
    <mergeCell ref="A66:A67"/>
    <mergeCell ref="A68:A72"/>
    <mergeCell ref="A74:A75"/>
    <mergeCell ref="A76:A77"/>
    <mergeCell ref="A79:A80"/>
    <mergeCell ref="A81:A82"/>
    <mergeCell ref="A85:A86"/>
    <mergeCell ref="A87:A88"/>
    <mergeCell ref="A90:A91"/>
    <mergeCell ref="A42:A44"/>
    <mergeCell ref="A45:A47"/>
    <mergeCell ref="A48:A49"/>
    <mergeCell ref="A50:A53"/>
    <mergeCell ref="A54:A56"/>
    <mergeCell ref="A23:A32"/>
    <mergeCell ref="A33:A34"/>
    <mergeCell ref="A35:A36"/>
    <mergeCell ref="A37:A38"/>
    <mergeCell ref="A40:A41"/>
    <mergeCell ref="A3:B3"/>
    <mergeCell ref="A6:A11"/>
    <mergeCell ref="A12:A14"/>
    <mergeCell ref="A16:A17"/>
    <mergeCell ref="A18:A21"/>
  </mergeCell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LLENAR ESTE 1RO.</vt:lpstr>
      <vt:lpstr>GP</vt:lpstr>
      <vt:lpstr>Esquema</vt:lpstr>
      <vt:lpstr>Descripcion gp</vt:lpstr>
      <vt:lpstr>GP!Área_de_impresión</vt:lpstr>
      <vt:lpstr>'LLENAR ESTE 1RO.'!Área_de_impresión</vt:lpstr>
    </vt:vector>
  </TitlesOfParts>
  <Company>S.R.I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Chiriboga</dc:creator>
  <cp:lastModifiedBy>gomez alvarez luis xavier</cp:lastModifiedBy>
  <cp:revision>4</cp:revision>
  <cp:lastPrinted>2022-01-12T20:00:33Z</cp:lastPrinted>
  <dcterms:created xsi:type="dcterms:W3CDTF">2008-12-30T03:44:57Z</dcterms:created>
  <dcterms:modified xsi:type="dcterms:W3CDTF">2022-02-01T17:48:11Z</dcterms:modified>
  <dc:language>es-EC</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S.R.I</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